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5940" windowWidth="11355" windowHeight="6660" activeTab="0"/>
  </bookViews>
  <sheets>
    <sheet name="Опросный лист на КСО &quot;Новация&quot;" sheetId="1" r:id="rId1"/>
    <sheet name="План расположения камер" sheetId="2" r:id="rId2"/>
    <sheet name="Справочный материал" sheetId="3" r:id="rId3"/>
    <sheet name="ОЛ на МЗ" sheetId="4" r:id="rId4"/>
  </sheets>
  <definedNames>
    <definedName name="Код">'Справочный материал'!#REF!</definedName>
    <definedName name="Номер">'Справочный материал'!#REF!</definedName>
    <definedName name="Номер_схем">'Справочный материал'!#REF!</definedName>
    <definedName name="_xlnm.Print_Area" localSheetId="0">'Опросный лист на КСО "Новация"'!$A$1:$AJ$73</definedName>
    <definedName name="_xlnm.Print_Area" localSheetId="1">'План расположения камер'!$A$1:$Q$67</definedName>
    <definedName name="Сетка">'Справочный материал'!#REF!</definedName>
  </definedNames>
  <calcPr fullCalcOnLoad="1"/>
</workbook>
</file>

<file path=xl/comments1.xml><?xml version="1.0" encoding="utf-8"?>
<comments xmlns="http://schemas.openxmlformats.org/spreadsheetml/2006/main">
  <authors>
    <author>Галиуллин Наиль Марганецович</author>
  </authors>
  <commentList>
    <comment ref="B12" authorId="0">
      <text>
        <r>
          <rPr>
            <b/>
            <sz val="9"/>
            <rFont val="Tahoma"/>
            <family val="0"/>
          </rPr>
          <t>Вектор:</t>
        </r>
        <r>
          <rPr>
            <sz val="9"/>
            <rFont val="Tahoma"/>
            <family val="0"/>
          </rPr>
          <t xml:space="preserve">
При выборе ответа "Нет" по умолчанию разгрузка предусматривается за верхние проушины в верхней части корпуса шкафа КСО. 
При выборе ответа "Да" дополнительно будет предусмотрена разгрузка за основание шкафа.
В состав ЗИП добавляются: 
1. Строп текстильный - 2 шт
2. Транспортный стержень - 2 шт
3. шплинт d7,0 - 4 шт</t>
        </r>
      </text>
    </comment>
    <comment ref="B11" authorId="0">
      <text>
        <r>
          <rPr>
            <b/>
            <sz val="9"/>
            <rFont val="Tahoma"/>
            <family val="0"/>
          </rPr>
          <t>Вектор:</t>
        </r>
        <r>
          <rPr>
            <sz val="9"/>
            <rFont val="Tahoma"/>
            <family val="0"/>
          </rPr>
          <t xml:space="preserve">
При выборе ответа "Да" в состав вторичных цепей будут добавлены блок-контакты  ДЛЯ ПЕРЕДАЧИ СИГНАЛОВ положения коммутационных аппаратов в систему Телемеханики.
Система Телемеханики в комплект поставки </t>
        </r>
        <r>
          <rPr>
            <b/>
            <sz val="9"/>
            <rFont val="Tahoma"/>
            <family val="2"/>
          </rPr>
          <t xml:space="preserve">НЕ </t>
        </r>
        <r>
          <rPr>
            <sz val="9"/>
            <rFont val="Tahoma"/>
            <family val="0"/>
          </rPr>
          <t>входит</t>
        </r>
      </text>
    </comment>
    <comment ref="D62" authorId="0">
      <text>
        <r>
          <rPr>
            <b/>
            <sz val="9"/>
            <rFont val="Tahoma"/>
            <family val="2"/>
          </rPr>
          <t>Вектор:</t>
        </r>
        <r>
          <rPr>
            <sz val="9"/>
            <rFont val="Tahoma"/>
            <family val="2"/>
          </rPr>
          <t xml:space="preserve">
1. ШСН-0,4кВ без ЦС – ШСН 0,4кВ с АВР без Центральной Сигнализации
2. ШСН-0,22кВ без ЦС – ШСН на 220В с АВР без Центральной Сигнализации
3. ШСН-0,4кВ  с ЦС МПЗ - ШСН 0,4кВ с АВР с Центральной Сигнализацией на Микропроцессорном устройстве (пример Сириус-ЦС)
4. ШСН-0,4кВ  с ЦС Эл-мех - ШСН 0,4кВ с АВР с Центральной Сигнализацией на электромеханических реле.
</t>
        </r>
      </text>
    </comment>
    <comment ref="C62" authorId="0">
      <text>
        <r>
          <rPr>
            <b/>
            <sz val="9"/>
            <rFont val="Tahoma"/>
            <family val="0"/>
          </rPr>
          <t>Вектор:</t>
        </r>
        <r>
          <rPr>
            <sz val="9"/>
            <rFont val="Tahoma"/>
            <family val="0"/>
          </rPr>
          <t xml:space="preserve">
Указать тип МПЗ</t>
        </r>
      </text>
    </comment>
  </commentList>
</comments>
</file>

<file path=xl/comments4.xml><?xml version="1.0" encoding="utf-8"?>
<comments xmlns="http://schemas.openxmlformats.org/spreadsheetml/2006/main">
  <authors>
    <author>Иванов</author>
  </authors>
  <commentList>
    <comment ref="A29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Класс конструктивной пожарной опасности здания (сооружения) определяется степенью участия строительных конструкций в развитии пожара и образовании его опасных факторов. СНиП 21-01-97
</t>
        </r>
      </text>
    </comment>
    <comment ref="A30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Определяются согласно СНиП 21-01-97</t>
        </r>
      </text>
    </comment>
    <comment ref="A31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Зависит от класса конструктивной пожарной опасности</t>
        </r>
      </text>
    </comment>
    <comment ref="A32" authorId="0">
      <text>
        <r>
          <rPr>
            <b/>
            <sz val="9"/>
            <rFont val="Tahoma"/>
            <family val="2"/>
          </rPr>
          <t>Иванов:</t>
        </r>
        <r>
          <rPr>
            <sz val="9"/>
            <rFont val="Tahoma"/>
            <family val="2"/>
          </rPr>
          <t xml:space="preserve">
СП 28.13330.2012 Защита строительных конструкций от коррозии</t>
        </r>
      </text>
    </comment>
  </commentList>
</comments>
</file>

<file path=xl/sharedStrings.xml><?xml version="1.0" encoding="utf-8"?>
<sst xmlns="http://schemas.openxmlformats.org/spreadsheetml/2006/main" count="276" uniqueCount="220">
  <si>
    <t>Запрашиваемые данные</t>
  </si>
  <si>
    <t>Номинальное напряжение, кВ</t>
  </si>
  <si>
    <t>Номинальный ток сборных шин, А</t>
  </si>
  <si>
    <t>Номер схемы главных цепей</t>
  </si>
  <si>
    <t>Таблица функций защиты в кодах ANSI</t>
  </si>
  <si>
    <t>Наименование функции защиты</t>
  </si>
  <si>
    <t>Код ANSI</t>
  </si>
  <si>
    <t>Токовая отсечка (ТО)</t>
  </si>
  <si>
    <t>Максимальная токовая защита (МТЗ) в фазах</t>
  </si>
  <si>
    <t>ТО на землю</t>
  </si>
  <si>
    <t>50N</t>
  </si>
  <si>
    <t>МТЗ на землю</t>
  </si>
  <si>
    <t>51N</t>
  </si>
  <si>
    <t>Селективная защита от замыкания на землю по высшим гармоникам</t>
  </si>
  <si>
    <t>64N</t>
  </si>
  <si>
    <t>МТЗ с пуском по напряжению</t>
  </si>
  <si>
    <t>51V</t>
  </si>
  <si>
    <t>Направленная МТЗ в фазах</t>
  </si>
  <si>
    <t>Направленная МТЗ на землю</t>
  </si>
  <si>
    <t>67N</t>
  </si>
  <si>
    <t>Максимальная токовая защита в фазах</t>
  </si>
  <si>
    <t>Защита от перегрузки</t>
  </si>
  <si>
    <t>Защита максимального тока обратной последовательности (I2)</t>
  </si>
  <si>
    <t>Защита минимального напряжения</t>
  </si>
  <si>
    <t>Защита минимального фазного напряжения</t>
  </si>
  <si>
    <t>27S</t>
  </si>
  <si>
    <t>Защита минимального напряжения прямой последовательности</t>
  </si>
  <si>
    <t>27D</t>
  </si>
  <si>
    <t>Защита минимального остаточного напряжения</t>
  </si>
  <si>
    <t>27R</t>
  </si>
  <si>
    <t>Защита от замыкания на землю обмотки статора генератора</t>
  </si>
  <si>
    <t>27TN</t>
  </si>
  <si>
    <t>Защита максимального напряжения</t>
  </si>
  <si>
    <t>Защита максимального напряжения нулевой последовательности (ЗUо)</t>
  </si>
  <si>
    <t>59N</t>
  </si>
  <si>
    <t>Защита максимального напряжения обратной последовательности (U2)</t>
  </si>
  <si>
    <t>Защита минимальной частоты</t>
  </si>
  <si>
    <t>81L</t>
  </si>
  <si>
    <t>Защита максимальной частоты</t>
  </si>
  <si>
    <t>81Н</t>
  </si>
  <si>
    <t>Защита по скорости изменения частоты</t>
  </si>
  <si>
    <t>81R</t>
  </si>
  <si>
    <t>Защита минимального сопротивления (дистанционная)</t>
  </si>
  <si>
    <t>Дифференциальная защита трансформатора</t>
  </si>
  <si>
    <t>87Т</t>
  </si>
  <si>
    <t>Газовая защита</t>
  </si>
  <si>
    <t>Дифференциальная защита электродвигателя</t>
  </si>
  <si>
    <t>87М</t>
  </si>
  <si>
    <t>Дифференциальная защита генератора</t>
  </si>
  <si>
    <t>87G</t>
  </si>
  <si>
    <t>Дифференциальная защита блока</t>
  </si>
  <si>
    <t>87U</t>
  </si>
  <si>
    <t>Защита от потери возбуждения</t>
  </si>
  <si>
    <t>Защита от асинхронного режима</t>
  </si>
  <si>
    <t>Защита от перевозбуждения</t>
  </si>
  <si>
    <t>Защита от длительного пуска</t>
  </si>
  <si>
    <t>Защита от заклинивания ротора</t>
  </si>
  <si>
    <t>51LR</t>
  </si>
  <si>
    <t>Защита по ограничению количества пусков</t>
  </si>
  <si>
    <t>Температурная защита подшипников</t>
  </si>
  <si>
    <t>Защита максимальной активной мощности</t>
  </si>
  <si>
    <t>32Р</t>
  </si>
  <si>
    <t>Защита минимальной активной мощности</t>
  </si>
  <si>
    <t>37Р</t>
  </si>
  <si>
    <t>Защита максимальной реактивной мощности</t>
  </si>
  <si>
    <t>32Q</t>
  </si>
  <si>
    <t>Фиксирование выходных реле</t>
  </si>
  <si>
    <t>Логическая селективность</t>
  </si>
  <si>
    <t>УРОВ</t>
  </si>
  <si>
    <t>50 ВF</t>
  </si>
  <si>
    <t>АПВ</t>
  </si>
  <si>
    <t>Контроль синхронизма</t>
  </si>
  <si>
    <t>Номер камеры в РУ</t>
  </si>
  <si>
    <t>Схема главных цепей</t>
  </si>
  <si>
    <t>Обозначение</t>
  </si>
  <si>
    <t>Коэфф. трансформации</t>
  </si>
  <si>
    <t>Класс точности</t>
  </si>
  <si>
    <t>ТСН, тип, мощность, напряжения ВН/НН</t>
  </si>
  <si>
    <t xml:space="preserve">Предохранитель, тип, ток плавкой вставки </t>
  </si>
  <si>
    <t>ТТ нулевой последовательности, тип, количество</t>
  </si>
  <si>
    <t>Ограничители перенапряжений, тип</t>
  </si>
  <si>
    <t>Наличие коммерческого учета</t>
  </si>
  <si>
    <t>Тип</t>
  </si>
  <si>
    <t>Функции защит в кодах ANSI</t>
  </si>
  <si>
    <t>Микропроцессорные реле защиты</t>
  </si>
  <si>
    <t>Марка и сечение кабелей</t>
  </si>
  <si>
    <t>Количество кабелей</t>
  </si>
  <si>
    <t>В комплект поставки включить:</t>
  </si>
  <si>
    <t>Кол-во:</t>
  </si>
  <si>
    <t>Наименование объекта</t>
  </si>
  <si>
    <t>Наименование заказчика и его адрес</t>
  </si>
  <si>
    <t>Проектная организация и ее адрес</t>
  </si>
  <si>
    <t>Дополнительные требования:</t>
  </si>
  <si>
    <t>переменный 220В</t>
  </si>
  <si>
    <t>6 кВ</t>
  </si>
  <si>
    <t>Измерительные преобразователи</t>
  </si>
  <si>
    <t>Наличие обогрева РО</t>
  </si>
  <si>
    <t>Номинальный ток</t>
  </si>
  <si>
    <t>Опросный лист для заказа КСО  "Новация"</t>
  </si>
  <si>
    <t>Дуговая защита</t>
  </si>
  <si>
    <t>Выключатель/БУ</t>
  </si>
  <si>
    <t>ISM 15</t>
  </si>
  <si>
    <t>План расположения камер КСО "Новация"</t>
  </si>
  <si>
    <t>Шкаф собственных нужд и центральной сигнализации</t>
  </si>
  <si>
    <t>Трансформатор тока</t>
  </si>
  <si>
    <t>Модуль управления TER</t>
  </si>
  <si>
    <t>Диспетчерское наименование</t>
  </si>
  <si>
    <t>Ширина шкафа</t>
  </si>
  <si>
    <t>Мощность</t>
  </si>
  <si>
    <t>Трансформаторы напряжения</t>
  </si>
  <si>
    <t>тип</t>
  </si>
  <si>
    <t>мощность, VA</t>
  </si>
  <si>
    <t>класс точности</t>
  </si>
  <si>
    <t>Тип соединения обмоток</t>
  </si>
  <si>
    <t>без реле</t>
  </si>
  <si>
    <t>с реле</t>
  </si>
  <si>
    <t>Индикаторы напряжения:                              ТИП______________________</t>
  </si>
  <si>
    <r>
      <t>Тип счетчиков (</t>
    </r>
    <r>
      <rPr>
        <b/>
        <sz val="12"/>
        <color indexed="10"/>
        <rFont val="Times New Roman"/>
        <family val="1"/>
      </rPr>
      <t xml:space="preserve"> __________________________________________________</t>
    </r>
    <r>
      <rPr>
        <b/>
        <sz val="12"/>
        <rFont val="Times New Roman"/>
        <family val="1"/>
      </rPr>
      <t xml:space="preserve"> )</t>
    </r>
  </si>
  <si>
    <t>Количество</t>
  </si>
  <si>
    <t>Амперметр</t>
  </si>
  <si>
    <t>Вольтметр</t>
  </si>
  <si>
    <t>Цифровой</t>
  </si>
  <si>
    <t>Аналоговый</t>
  </si>
  <si>
    <t>Номер TER</t>
  </si>
  <si>
    <t>Тип упаковки</t>
  </si>
  <si>
    <t>Материал металлоконструкции</t>
  </si>
  <si>
    <t>Вид и значение оперативного тока</t>
  </si>
  <si>
    <t>Опросный лист на изготовление блочно-модульного здания</t>
  </si>
  <si>
    <t>Организация</t>
  </si>
  <si>
    <t>ООО "ЭТЗ "Вектор"</t>
  </si>
  <si>
    <t>Адрес</t>
  </si>
  <si>
    <t>г. Воткинск, ул. Победы, 2-е</t>
  </si>
  <si>
    <t>Телефон</t>
  </si>
  <si>
    <t>(34145) 55-999</t>
  </si>
  <si>
    <t>Контактное лицо</t>
  </si>
  <si>
    <t>Характеристики исполнения здания (нужное отметить x)</t>
  </si>
  <si>
    <t>Тип здания</t>
  </si>
  <si>
    <t>Сборного типа (SKP)</t>
  </si>
  <si>
    <t>Каркасного типа (SKP)</t>
  </si>
  <si>
    <t>Каркасного типа из панелей сэндвич (SKPS)</t>
  </si>
  <si>
    <t>Тип  крыши</t>
  </si>
  <si>
    <t>Двухскатная</t>
  </si>
  <si>
    <t>Односкатная</t>
  </si>
  <si>
    <t>Съемная</t>
  </si>
  <si>
    <t>Подъемная</t>
  </si>
  <si>
    <t>Материал кровли</t>
  </si>
  <si>
    <t>Профнастил</t>
  </si>
  <si>
    <t>Металлический лист</t>
  </si>
  <si>
    <t>Система водослива</t>
  </si>
  <si>
    <t>Да</t>
  </si>
  <si>
    <t>Нет</t>
  </si>
  <si>
    <t>Система снегозадержания</t>
  </si>
  <si>
    <t>Лестницы (2000х2000)</t>
  </si>
  <si>
    <t>шт</t>
  </si>
  <si>
    <t>Высота установки модульного здания</t>
  </si>
  <si>
    <t>мм</t>
  </si>
  <si>
    <r>
      <t>Маслосборник</t>
    </r>
    <r>
      <rPr>
        <vertAlign val="superscript"/>
        <sz val="12"/>
        <color indexed="8"/>
        <rFont val="Times New Roman"/>
        <family val="1"/>
      </rPr>
      <t>1</t>
    </r>
  </si>
  <si>
    <t>Порталы воздушного ввода (при наличии)</t>
  </si>
  <si>
    <t>не требуется</t>
  </si>
  <si>
    <t>Шинный мост</t>
  </si>
  <si>
    <t>Открытый</t>
  </si>
  <si>
    <t>Закрытый</t>
  </si>
  <si>
    <t>Длина шинного моста (при наличии)</t>
  </si>
  <si>
    <t>п.м.</t>
  </si>
  <si>
    <t>Степень огнестойкости</t>
  </si>
  <si>
    <t>IV</t>
  </si>
  <si>
    <t>III</t>
  </si>
  <si>
    <t>II</t>
  </si>
  <si>
    <t>Снеговая нагрузка, кПа</t>
  </si>
  <si>
    <t>Ветровая нагрузка, кПа</t>
  </si>
  <si>
    <t>Климатическое исполнение</t>
  </si>
  <si>
    <t>ХЛ1</t>
  </si>
  <si>
    <t>У1</t>
  </si>
  <si>
    <t>УХЛ1</t>
  </si>
  <si>
    <t>Другое</t>
  </si>
  <si>
    <t xml:space="preserve">Класс конструктивной пожарной опасности </t>
  </si>
  <si>
    <t>С0</t>
  </si>
  <si>
    <t>С1</t>
  </si>
  <si>
    <t>С2</t>
  </si>
  <si>
    <t>Класс функциональной пожарной опасности</t>
  </si>
  <si>
    <t>Ф5</t>
  </si>
  <si>
    <t>Ф5.1</t>
  </si>
  <si>
    <t>Ф5.2</t>
  </si>
  <si>
    <t>Класс пожарной безопасности строит. констр</t>
  </si>
  <si>
    <t xml:space="preserve">Степень агрессивности окружающей среды </t>
  </si>
  <si>
    <t>Неагрессивная</t>
  </si>
  <si>
    <t>Слабоагрессивная</t>
  </si>
  <si>
    <t>Среднеагрессивная</t>
  </si>
  <si>
    <t>Окраска</t>
  </si>
  <si>
    <t>однотонная RAL 7032</t>
  </si>
  <si>
    <t>индивидуальная (схема окраски)</t>
  </si>
  <si>
    <t>Упаковка МЗ</t>
  </si>
  <si>
    <t>Антивандальная защита при перевозке (изготовление фальшстенки) (Да/Нет)</t>
  </si>
  <si>
    <t>Упаковка в пленку (стрейчпленка/термоусадочная пленка)</t>
  </si>
  <si>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- только при установке маслянных трансформаторов.</t>
    </r>
  </si>
  <si>
    <t>Сегрегация отсеков сборных шин</t>
  </si>
  <si>
    <t>Короб сброса давления</t>
  </si>
  <si>
    <t>Ток короткого замыкания, кА</t>
  </si>
  <si>
    <t>Вывод сигналов положения коммутац. аппаратов для Телемеханики</t>
  </si>
  <si>
    <t>Комплект строповки</t>
  </si>
  <si>
    <t>ШР и ЛР</t>
  </si>
  <si>
    <t>ЗН</t>
  </si>
  <si>
    <t>ЗН СШ</t>
  </si>
  <si>
    <t>Ширина</t>
  </si>
  <si>
    <t>нет</t>
  </si>
  <si>
    <t>Блокировки</t>
  </si>
  <si>
    <t>Цинк (РФ)</t>
  </si>
  <si>
    <t>Шинный мост (растояние между фасадами ??? мм)</t>
  </si>
  <si>
    <t>Не требуется</t>
  </si>
  <si>
    <t>Назначение шкафа</t>
  </si>
  <si>
    <t>Основная обмотка I</t>
  </si>
  <si>
    <t>Основная обмотка II</t>
  </si>
  <si>
    <t>Доп. Обмотка</t>
  </si>
  <si>
    <t>Без МПЗ</t>
  </si>
  <si>
    <t>см. РЭ</t>
  </si>
  <si>
    <t>ТИП см. РЭ</t>
  </si>
  <si>
    <t>Декаративные панели крайних шкафов секции</t>
  </si>
  <si>
    <t>Соответствие блокировок схеме главных цепей</t>
  </si>
  <si>
    <t>Соответствие ширины схеме главных цепей</t>
  </si>
  <si>
    <t>Служебная информация! НЕ УДАЛЯТЬ!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</si>
</sst>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[$-FC19]d\ mmmm\ yyyy\ &quot;г.&quot;"/>
    <numFmt numFmtId="183" formatCode="0.E+00"/>
    <numFmt numFmtId="184" formatCode="0000"/>
    <numFmt numFmtId="185" formatCode="[&lt;=9999999]###\-####;\(###\)\ ###\-####"/>
    <numFmt numFmtId="186" formatCode="000000"/>
  </numFmts>
  <fonts count="76">
    <font>
      <sz val="10"/>
      <name val="Arial Cyr"/>
      <family val="0"/>
    </font>
    <font>
      <sz val="12"/>
      <name val="Times New Roman"/>
      <family val="1"/>
    </font>
    <font>
      <b/>
      <i/>
      <sz val="24"/>
      <name val="Arial Cyr"/>
      <family val="0"/>
    </font>
    <font>
      <sz val="8"/>
      <name val="Arial Cyr"/>
      <family val="0"/>
    </font>
    <font>
      <b/>
      <i/>
      <sz val="12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i/>
      <sz val="16"/>
      <color indexed="9"/>
      <name val="Times New Roman"/>
      <family val="1"/>
    </font>
    <font>
      <b/>
      <i/>
      <sz val="2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30"/>
      <name val="Times New Roman"/>
      <family val="1"/>
    </font>
    <font>
      <sz val="8"/>
      <name val="Segoe UI"/>
      <family val="2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rgb="FF0070C0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1" fillId="37" borderId="10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36" borderId="18" xfId="0" applyFont="1" applyFill="1" applyBorder="1" applyAlignment="1">
      <alignment horizontal="left" vertical="center" wrapText="1"/>
    </xf>
    <xf numFmtId="0" fontId="11" fillId="36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37" borderId="10" xfId="0" applyFont="1" applyFill="1" applyBorder="1" applyAlignment="1">
      <alignment horizontal="left" vertical="center" wrapText="1"/>
    </xf>
    <xf numFmtId="0" fontId="11" fillId="37" borderId="20" xfId="0" applyFont="1" applyFill="1" applyBorder="1" applyAlignment="1">
      <alignment horizontal="left" vertical="center" wrapText="1"/>
    </xf>
    <xf numFmtId="0" fontId="11" fillId="36" borderId="21" xfId="0" applyFont="1" applyFill="1" applyBorder="1" applyAlignment="1">
      <alignment horizontal="left" vertical="center" wrapText="1"/>
    </xf>
    <xf numFmtId="0" fontId="20" fillId="0" borderId="0" xfId="53">
      <alignment vertical="center"/>
      <protection/>
    </xf>
    <xf numFmtId="0" fontId="68" fillId="0" borderId="0" xfId="53" applyFont="1" applyAlignment="1">
      <alignment/>
      <protection/>
    </xf>
    <xf numFmtId="0" fontId="69" fillId="0" borderId="0" xfId="53" applyFont="1" applyAlignment="1">
      <alignment horizontal="center"/>
      <protection/>
    </xf>
    <xf numFmtId="0" fontId="70" fillId="0" borderId="0" xfId="53" applyFont="1" applyAlignment="1">
      <alignment horizontal="center"/>
      <protection/>
    </xf>
    <xf numFmtId="0" fontId="69" fillId="0" borderId="10" xfId="53" applyFont="1" applyFill="1" applyBorder="1" applyAlignment="1">
      <alignment horizontal="center"/>
      <protection/>
    </xf>
    <xf numFmtId="0" fontId="69" fillId="0" borderId="10" xfId="53" applyFont="1" applyFill="1" applyBorder="1" applyAlignment="1">
      <alignment vertical="center"/>
      <protection/>
    </xf>
    <xf numFmtId="0" fontId="68" fillId="0" borderId="10" xfId="53" applyFont="1" applyFill="1" applyBorder="1" applyAlignment="1">
      <alignment horizontal="center"/>
      <protection/>
    </xf>
    <xf numFmtId="0" fontId="68" fillId="0" borderId="10" xfId="53" applyFont="1" applyFill="1" applyBorder="1" applyAlignment="1">
      <alignment vertical="center"/>
      <protection/>
    </xf>
    <xf numFmtId="0" fontId="69" fillId="0" borderId="10" xfId="53" applyFont="1" applyFill="1" applyBorder="1" applyAlignment="1">
      <alignment horizontal="center" vertical="center"/>
      <protection/>
    </xf>
    <xf numFmtId="0" fontId="68" fillId="0" borderId="10" xfId="53" applyFont="1" applyFill="1" applyBorder="1" applyAlignment="1">
      <alignment horizontal="left"/>
      <protection/>
    </xf>
    <xf numFmtId="0" fontId="68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68" fillId="0" borderId="19" xfId="53" applyFont="1" applyFill="1" applyBorder="1" applyAlignment="1">
      <alignment horizontal="center" vertical="center"/>
      <protection/>
    </xf>
    <xf numFmtId="0" fontId="69" fillId="0" borderId="10" xfId="53" applyFont="1" applyBorder="1" applyAlignment="1">
      <alignment horizontal="center"/>
      <protection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8" borderId="10" xfId="0" applyFont="1" applyFill="1" applyBorder="1" applyAlignment="1">
      <alignment wrapText="1"/>
    </xf>
    <xf numFmtId="0" fontId="11" fillId="37" borderId="18" xfId="0" applyFont="1" applyFill="1" applyBorder="1" applyAlignment="1">
      <alignment vertical="center" wrapText="1"/>
    </xf>
    <xf numFmtId="0" fontId="11" fillId="37" borderId="19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vertical="center" wrapText="1"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11" fillId="39" borderId="18" xfId="0" applyFont="1" applyFill="1" applyBorder="1" applyAlignment="1" applyProtection="1">
      <alignment horizontal="center" vertical="center" wrapText="1"/>
      <protection locked="0"/>
    </xf>
    <xf numFmtId="0" fontId="11" fillId="39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0" fontId="10" fillId="0" borderId="10" xfId="42" applyFont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 wrapText="1"/>
    </xf>
    <xf numFmtId="0" fontId="73" fillId="40" borderId="10" xfId="0" applyFont="1" applyFill="1" applyBorder="1" applyAlignment="1">
      <alignment/>
    </xf>
    <xf numFmtId="0" fontId="71" fillId="40" borderId="10" xfId="0" applyFont="1" applyFill="1" applyBorder="1" applyAlignment="1">
      <alignment/>
    </xf>
    <xf numFmtId="0" fontId="74" fillId="40" borderId="10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vertical="center" wrapText="1"/>
    </xf>
    <xf numFmtId="0" fontId="11" fillId="36" borderId="22" xfId="0" applyFont="1" applyFill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4" fillId="38" borderId="24" xfId="0" applyFont="1" applyFill="1" applyBorder="1" applyAlignment="1">
      <alignment horizontal="center" wrapText="1"/>
    </xf>
    <xf numFmtId="0" fontId="4" fillId="38" borderId="25" xfId="0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wrapText="1"/>
    </xf>
    <xf numFmtId="0" fontId="4" fillId="38" borderId="26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11" fillId="37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37" borderId="28" xfId="0" applyFont="1" applyFill="1" applyBorder="1" applyAlignment="1">
      <alignment horizontal="left" vertical="center" wrapText="1"/>
    </xf>
    <xf numFmtId="0" fontId="11" fillId="37" borderId="21" xfId="0" applyFont="1" applyFill="1" applyBorder="1" applyAlignment="1">
      <alignment horizontal="left" vertical="center" wrapText="1"/>
    </xf>
    <xf numFmtId="0" fontId="11" fillId="36" borderId="29" xfId="0" applyFont="1" applyFill="1" applyBorder="1" applyAlignment="1">
      <alignment horizontal="left" vertical="center" wrapText="1"/>
    </xf>
    <xf numFmtId="0" fontId="11" fillId="36" borderId="22" xfId="0" applyFont="1" applyFill="1" applyBorder="1" applyAlignment="1">
      <alignment horizontal="left" vertical="center" wrapText="1"/>
    </xf>
    <xf numFmtId="0" fontId="11" fillId="37" borderId="16" xfId="0" applyFont="1" applyFill="1" applyBorder="1" applyAlignment="1">
      <alignment horizontal="left" vertical="center" wrapText="1"/>
    </xf>
    <xf numFmtId="0" fontId="11" fillId="37" borderId="3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vertical="center" wrapText="1"/>
    </xf>
    <xf numFmtId="0" fontId="11" fillId="37" borderId="18" xfId="0" applyFont="1" applyFill="1" applyBorder="1" applyAlignment="1">
      <alignment vertical="center" wrapText="1"/>
    </xf>
    <xf numFmtId="0" fontId="11" fillId="37" borderId="18" xfId="0" applyFont="1" applyFill="1" applyBorder="1" applyAlignment="1">
      <alignment horizontal="left" vertical="center" wrapText="1"/>
    </xf>
    <xf numFmtId="0" fontId="11" fillId="36" borderId="19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left" vertical="center" wrapText="1"/>
    </xf>
    <xf numFmtId="0" fontId="11" fillId="37" borderId="31" xfId="0" applyFont="1" applyFill="1" applyBorder="1" applyAlignment="1">
      <alignment horizontal="left" vertical="center" wrapText="1"/>
    </xf>
    <xf numFmtId="0" fontId="11" fillId="37" borderId="15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center" vertical="top" wrapText="1"/>
    </xf>
    <xf numFmtId="0" fontId="11" fillId="36" borderId="19" xfId="0" applyFont="1" applyFill="1" applyBorder="1" applyAlignment="1">
      <alignment horizontal="center" vertical="top" wrapText="1"/>
    </xf>
    <xf numFmtId="0" fontId="11" fillId="37" borderId="27" xfId="0" applyFont="1" applyFill="1" applyBorder="1" applyAlignment="1">
      <alignment horizontal="left" vertical="center" wrapText="1"/>
    </xf>
    <xf numFmtId="0" fontId="11" fillId="33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5" fillId="38" borderId="18" xfId="0" applyFont="1" applyFill="1" applyBorder="1" applyAlignment="1">
      <alignment horizontal="left" wrapText="1"/>
    </xf>
    <xf numFmtId="0" fontId="15" fillId="38" borderId="27" xfId="0" applyFont="1" applyFill="1" applyBorder="1" applyAlignment="1">
      <alignment horizontal="left" wrapText="1"/>
    </xf>
    <xf numFmtId="0" fontId="15" fillId="38" borderId="19" xfId="0" applyFont="1" applyFill="1" applyBorder="1" applyAlignment="1">
      <alignment horizontal="left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left" vertical="center" wrapText="1" indent="2"/>
    </xf>
    <xf numFmtId="0" fontId="13" fillId="0" borderId="27" xfId="0" applyFont="1" applyBorder="1" applyAlignment="1">
      <alignment horizontal="left" vertical="center" wrapText="1" indent="2"/>
    </xf>
    <xf numFmtId="0" fontId="13" fillId="0" borderId="19" xfId="0" applyFont="1" applyBorder="1" applyAlignment="1">
      <alignment horizontal="left" vertical="center" wrapText="1" indent="2"/>
    </xf>
    <xf numFmtId="0" fontId="12" fillId="42" borderId="18" xfId="0" applyFont="1" applyFill="1" applyBorder="1" applyAlignment="1">
      <alignment horizontal="center" vertical="center" wrapText="1"/>
    </xf>
    <xf numFmtId="0" fontId="12" fillId="42" borderId="27" xfId="0" applyFont="1" applyFill="1" applyBorder="1" applyAlignment="1">
      <alignment horizontal="center" vertical="center" wrapText="1"/>
    </xf>
    <xf numFmtId="0" fontId="12" fillId="42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0" fillId="0" borderId="0" xfId="53" applyFont="1" applyAlignment="1">
      <alignment horizontal="center"/>
      <protection/>
    </xf>
    <xf numFmtId="0" fontId="70" fillId="0" borderId="18" xfId="53" applyFont="1" applyBorder="1" applyAlignment="1">
      <alignment horizontal="left"/>
      <protection/>
    </xf>
    <xf numFmtId="0" fontId="70" fillId="0" borderId="27" xfId="53" applyFont="1" applyBorder="1" applyAlignment="1">
      <alignment horizontal="left"/>
      <protection/>
    </xf>
    <xf numFmtId="0" fontId="69" fillId="0" borderId="10" xfId="53" applyFont="1" applyBorder="1" applyAlignment="1">
      <alignment horizontal="center"/>
      <protection/>
    </xf>
    <xf numFmtId="0" fontId="69" fillId="43" borderId="10" xfId="53" applyFont="1" applyFill="1" applyBorder="1" applyAlignment="1">
      <alignment horizontal="left" vertical="center"/>
      <protection/>
    </xf>
    <xf numFmtId="0" fontId="69" fillId="0" borderId="10" xfId="53" applyFont="1" applyFill="1" applyBorder="1" applyAlignment="1">
      <alignment horizontal="left" vertical="center"/>
      <protection/>
    </xf>
    <xf numFmtId="0" fontId="69" fillId="0" borderId="18" xfId="53" applyFont="1" applyFill="1" applyBorder="1" applyAlignment="1">
      <alignment horizontal="left" vertical="center"/>
      <protection/>
    </xf>
    <xf numFmtId="0" fontId="69" fillId="0" borderId="27" xfId="53" applyFont="1" applyFill="1" applyBorder="1" applyAlignment="1">
      <alignment horizontal="left" vertical="center"/>
      <protection/>
    </xf>
    <xf numFmtId="0" fontId="69" fillId="0" borderId="19" xfId="53" applyFont="1" applyFill="1" applyBorder="1" applyAlignment="1">
      <alignment horizontal="left" vertical="center"/>
      <protection/>
    </xf>
    <xf numFmtId="0" fontId="69" fillId="43" borderId="28" xfId="53" applyFont="1" applyFill="1" applyBorder="1" applyAlignment="1">
      <alignment horizontal="left" vertical="center"/>
      <protection/>
    </xf>
    <xf numFmtId="0" fontId="69" fillId="43" borderId="20" xfId="53" applyFont="1" applyFill="1" applyBorder="1" applyAlignment="1">
      <alignment horizontal="left" vertical="center"/>
      <protection/>
    </xf>
    <xf numFmtId="0" fontId="69" fillId="43" borderId="21" xfId="53" applyFont="1" applyFill="1" applyBorder="1" applyAlignment="1">
      <alignment horizontal="left" vertical="center"/>
      <protection/>
    </xf>
    <xf numFmtId="0" fontId="69" fillId="43" borderId="16" xfId="53" applyFont="1" applyFill="1" applyBorder="1" applyAlignment="1">
      <alignment horizontal="left" vertical="center"/>
      <protection/>
    </xf>
    <xf numFmtId="0" fontId="69" fillId="43" borderId="32" xfId="53" applyFont="1" applyFill="1" applyBorder="1" applyAlignment="1">
      <alignment horizontal="left" vertical="center"/>
      <protection/>
    </xf>
    <xf numFmtId="0" fontId="69" fillId="43" borderId="30" xfId="53" applyFont="1" applyFill="1" applyBorder="1" applyAlignment="1">
      <alignment horizontal="left" vertical="center"/>
      <protection/>
    </xf>
    <xf numFmtId="0" fontId="68" fillId="0" borderId="18" xfId="53" applyFont="1" applyFill="1" applyBorder="1" applyAlignment="1">
      <alignment horizontal="left"/>
      <protection/>
    </xf>
    <xf numFmtId="0" fontId="68" fillId="0" borderId="27" xfId="53" applyFont="1" applyFill="1" applyBorder="1" applyAlignment="1">
      <alignment horizontal="left"/>
      <protection/>
    </xf>
    <xf numFmtId="0" fontId="68" fillId="0" borderId="19" xfId="53" applyFont="1" applyFill="1" applyBorder="1" applyAlignment="1">
      <alignment horizontal="left"/>
      <protection/>
    </xf>
    <xf numFmtId="0" fontId="68" fillId="0" borderId="10" xfId="53" applyFont="1" applyFill="1" applyBorder="1" applyAlignment="1">
      <alignment horizontal="left"/>
      <protection/>
    </xf>
    <xf numFmtId="0" fontId="68" fillId="0" borderId="18" xfId="53" applyFont="1" applyFill="1" applyBorder="1" applyAlignment="1">
      <alignment horizontal="center"/>
      <protection/>
    </xf>
    <xf numFmtId="0" fontId="68" fillId="0" borderId="27" xfId="53" applyFont="1" applyFill="1" applyBorder="1" applyAlignment="1">
      <alignment horizontal="center"/>
      <protection/>
    </xf>
    <xf numFmtId="0" fontId="68" fillId="0" borderId="19" xfId="53" applyFont="1" applyFill="1" applyBorder="1" applyAlignment="1">
      <alignment horizontal="center"/>
      <protection/>
    </xf>
    <xf numFmtId="0" fontId="7" fillId="0" borderId="18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19" xfId="53" applyFont="1" applyFill="1" applyBorder="1" applyAlignment="1">
      <alignment horizontal="center"/>
      <protection/>
    </xf>
    <xf numFmtId="0" fontId="68" fillId="0" borderId="18" xfId="53" applyFont="1" applyFill="1" applyBorder="1" applyAlignment="1">
      <alignment horizontal="left" vertical="center"/>
      <protection/>
    </xf>
    <xf numFmtId="0" fontId="68" fillId="0" borderId="27" xfId="53" applyFont="1" applyFill="1" applyBorder="1" applyAlignment="1">
      <alignment horizontal="left" vertical="center"/>
      <protection/>
    </xf>
    <xf numFmtId="0" fontId="68" fillId="0" borderId="19" xfId="53" applyFont="1" applyFill="1" applyBorder="1" applyAlignment="1">
      <alignment horizontal="left" vertical="center"/>
      <protection/>
    </xf>
    <xf numFmtId="0" fontId="69" fillId="43" borderId="15" xfId="53" applyFont="1" applyFill="1" applyBorder="1" applyAlignment="1">
      <alignment horizontal="left" vertical="center"/>
      <protection/>
    </xf>
    <xf numFmtId="0" fontId="68" fillId="0" borderId="10" xfId="53" applyFont="1" applyFill="1" applyBorder="1" applyAlignment="1">
      <alignment horizontal="center"/>
      <protection/>
    </xf>
    <xf numFmtId="0" fontId="68" fillId="0" borderId="18" xfId="53" applyFont="1" applyFill="1" applyBorder="1" applyAlignment="1">
      <alignment horizontal="center" vertical="center"/>
      <protection/>
    </xf>
    <xf numFmtId="0" fontId="68" fillId="0" borderId="19" xfId="53" applyFont="1" applyFill="1" applyBorder="1" applyAlignment="1">
      <alignment horizontal="center" vertical="center"/>
      <protection/>
    </xf>
    <xf numFmtId="0" fontId="69" fillId="0" borderId="18" xfId="53" applyFont="1" applyFill="1" applyBorder="1" applyAlignment="1">
      <alignment horizontal="center" vertical="center"/>
      <protection/>
    </xf>
    <xf numFmtId="0" fontId="69" fillId="0" borderId="19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69" fillId="0" borderId="0" xfId="53" applyFont="1" applyBorder="1" applyAlignment="1">
      <alignment horizontal="left" vertical="center"/>
      <protection/>
    </xf>
    <xf numFmtId="0" fontId="69" fillId="43" borderId="18" xfId="53" applyFont="1" applyFill="1" applyBorder="1" applyAlignment="1">
      <alignment horizontal="left" vertical="center"/>
      <protection/>
    </xf>
    <xf numFmtId="0" fontId="69" fillId="43" borderId="27" xfId="53" applyFont="1" applyFill="1" applyBorder="1" applyAlignment="1">
      <alignment horizontal="left" vertical="center"/>
      <protection/>
    </xf>
    <xf numFmtId="0" fontId="69" fillId="43" borderId="19" xfId="53" applyFont="1" applyFill="1" applyBorder="1" applyAlignment="1">
      <alignment horizontal="left" vertical="center"/>
      <protection/>
    </xf>
    <xf numFmtId="0" fontId="69" fillId="43" borderId="0" xfId="53" applyFont="1" applyFill="1" applyBorder="1" applyAlignment="1">
      <alignment horizontal="left" vertical="center"/>
      <protection/>
    </xf>
    <xf numFmtId="0" fontId="68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9</xdr:row>
      <xdr:rowOff>152400</xdr:rowOff>
    </xdr:from>
    <xdr:ext cx="209550" cy="257175"/>
    <xdr:sp fLocksText="0">
      <xdr:nvSpPr>
        <xdr:cNvPr id="1" name="TextBox 43"/>
        <xdr:cNvSpPr txBox="1">
          <a:spLocks noChangeArrowheads="1"/>
        </xdr:cNvSpPr>
      </xdr:nvSpPr>
      <xdr:spPr>
        <a:xfrm>
          <a:off x="1276350" y="1828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285750</xdr:colOff>
      <xdr:row>13</xdr:row>
      <xdr:rowOff>9525</xdr:rowOff>
    </xdr:from>
    <xdr:to>
      <xdr:col>5</xdr:col>
      <xdr:colOff>695325</xdr:colOff>
      <xdr:row>14</xdr:row>
      <xdr:rowOff>161925</xdr:rowOff>
    </xdr:to>
    <xdr:sp>
      <xdr:nvSpPr>
        <xdr:cNvPr id="2" name="TextBox 57"/>
        <xdr:cNvSpPr txBox="1">
          <a:spLocks noChangeArrowheads="1"/>
        </xdr:cNvSpPr>
      </xdr:nvSpPr>
      <xdr:spPr>
        <a:xfrm>
          <a:off x="5715000" y="23336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866775</xdr:colOff>
      <xdr:row>18</xdr:row>
      <xdr:rowOff>47625</xdr:rowOff>
    </xdr:to>
    <xdr:grpSp>
      <xdr:nvGrpSpPr>
        <xdr:cNvPr id="3" name="Группа 3072"/>
        <xdr:cNvGrpSpPr>
          <a:grpSpLocks/>
        </xdr:cNvGrpSpPr>
      </xdr:nvGrpSpPr>
      <xdr:grpSpPr>
        <a:xfrm>
          <a:off x="0" y="714375"/>
          <a:ext cx="3038475" cy="2466975"/>
          <a:chOff x="1095096" y="821495"/>
          <a:chExt cx="1957275" cy="1715753"/>
        </a:xfrm>
        <a:solidFill>
          <a:srgbClr val="FFFFFF"/>
        </a:solidFill>
      </xdr:grpSpPr>
      <xdr:sp>
        <xdr:nvSpPr>
          <xdr:cNvPr id="4" name="Прямая со стрелкой 22"/>
          <xdr:cNvSpPr>
            <a:spLocks/>
          </xdr:cNvSpPr>
        </xdr:nvSpPr>
        <xdr:spPr>
          <a:xfrm flipH="1">
            <a:off x="1933788" y="1152635"/>
            <a:ext cx="0" cy="107963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Прямоугольник 19"/>
          <xdr:cNvSpPr>
            <a:spLocks/>
          </xdr:cNvSpPr>
        </xdr:nvSpPr>
        <xdr:spPr>
          <a:xfrm>
            <a:off x="2108475" y="1152635"/>
            <a:ext cx="943896" cy="107963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Прямоугольник 20"/>
          <xdr:cNvSpPr>
            <a:spLocks/>
          </xdr:cNvSpPr>
        </xdr:nvSpPr>
        <xdr:spPr>
          <a:xfrm>
            <a:off x="2108475" y="2232702"/>
            <a:ext cx="621924" cy="30454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TextBox 17"/>
          <xdr:cNvSpPr txBox="1">
            <a:spLocks noChangeArrowheads="1"/>
          </xdr:cNvSpPr>
        </xdr:nvSpPr>
        <xdr:spPr>
          <a:xfrm>
            <a:off x="2339434" y="1311771"/>
            <a:ext cx="601373" cy="2118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Линия</a:t>
            </a:r>
          </a:p>
        </xdr:txBody>
      </xdr:sp>
      <xdr:sp>
        <xdr:nvSpPr>
          <xdr:cNvPr id="8" name="TextBox 18"/>
          <xdr:cNvSpPr txBox="1">
            <a:spLocks noChangeArrowheads="1"/>
          </xdr:cNvSpPr>
        </xdr:nvSpPr>
        <xdr:spPr>
          <a:xfrm>
            <a:off x="2479379" y="1848373"/>
            <a:ext cx="244659" cy="2054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9" name="Прямая со стрелкой 28"/>
          <xdr:cNvSpPr>
            <a:spLocks/>
          </xdr:cNvSpPr>
        </xdr:nvSpPr>
        <xdr:spPr>
          <a:xfrm flipH="1">
            <a:off x="1444470" y="1152635"/>
            <a:ext cx="0" cy="138461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Прямая со стрелкой 31"/>
          <xdr:cNvSpPr>
            <a:spLocks/>
          </xdr:cNvSpPr>
        </xdr:nvSpPr>
        <xdr:spPr>
          <a:xfrm>
            <a:off x="1682279" y="1152635"/>
            <a:ext cx="0" cy="123234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Box 44"/>
          <xdr:cNvSpPr txBox="1">
            <a:spLocks noChangeArrowheads="1"/>
          </xdr:cNvSpPr>
        </xdr:nvSpPr>
        <xdr:spPr>
          <a:xfrm>
            <a:off x="1626496" y="1543398"/>
            <a:ext cx="489319" cy="3045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800</a:t>
            </a:r>
          </a:p>
        </xdr:txBody>
      </xdr:sp>
      <xdr:sp>
        <xdr:nvSpPr>
          <xdr:cNvPr id="12" name="TextBox 45"/>
          <xdr:cNvSpPr txBox="1">
            <a:spLocks noChangeArrowheads="1"/>
          </xdr:cNvSpPr>
        </xdr:nvSpPr>
        <xdr:spPr>
          <a:xfrm>
            <a:off x="1430769" y="1556695"/>
            <a:ext cx="461428" cy="311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870</a:t>
            </a:r>
          </a:p>
        </xdr:txBody>
      </xdr:sp>
      <xdr:sp>
        <xdr:nvSpPr>
          <xdr:cNvPr id="13" name="TextBox 46"/>
          <xdr:cNvSpPr txBox="1">
            <a:spLocks noChangeArrowheads="1"/>
          </xdr:cNvSpPr>
        </xdr:nvSpPr>
        <xdr:spPr>
          <a:xfrm>
            <a:off x="1095096" y="1536964"/>
            <a:ext cx="545101" cy="3577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1045</a:t>
            </a:r>
          </a:p>
        </xdr:txBody>
      </xdr:sp>
      <xdr:sp>
        <xdr:nvSpPr>
          <xdr:cNvPr id="14" name="Прямая со стрелкой 48"/>
          <xdr:cNvSpPr>
            <a:spLocks/>
          </xdr:cNvSpPr>
        </xdr:nvSpPr>
        <xdr:spPr>
          <a:xfrm>
            <a:off x="2108475" y="1033390"/>
            <a:ext cx="94389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Box 51"/>
          <xdr:cNvSpPr txBox="1">
            <a:spLocks noChangeArrowheads="1"/>
          </xdr:cNvSpPr>
        </xdr:nvSpPr>
        <xdr:spPr>
          <a:xfrm>
            <a:off x="2409406" y="821495"/>
            <a:ext cx="433536" cy="3045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650</a:t>
            </a:r>
          </a:p>
        </xdr:txBody>
      </xdr:sp>
    </xdr:grpSp>
    <xdr:clientData/>
  </xdr:twoCellAnchor>
  <xdr:twoCellAnchor>
    <xdr:from>
      <xdr:col>4</xdr:col>
      <xdr:colOff>790575</xdr:colOff>
      <xdr:row>3</xdr:row>
      <xdr:rowOff>19050</xdr:rowOff>
    </xdr:from>
    <xdr:to>
      <xdr:col>6</xdr:col>
      <xdr:colOff>419100</xdr:colOff>
      <xdr:row>16</xdr:row>
      <xdr:rowOff>161925</xdr:rowOff>
    </xdr:to>
    <xdr:grpSp>
      <xdr:nvGrpSpPr>
        <xdr:cNvPr id="16" name="Группа 79"/>
        <xdr:cNvGrpSpPr>
          <a:grpSpLocks/>
        </xdr:cNvGrpSpPr>
      </xdr:nvGrpSpPr>
      <xdr:grpSpPr>
        <a:xfrm>
          <a:off x="5133975" y="723900"/>
          <a:ext cx="1800225" cy="2247900"/>
          <a:chOff x="4016925" y="819012"/>
          <a:chExt cx="1093195" cy="1553580"/>
        </a:xfrm>
        <a:solidFill>
          <a:srgbClr val="FFFFFF"/>
        </a:solidFill>
      </xdr:grpSpPr>
      <xdr:sp>
        <xdr:nvSpPr>
          <xdr:cNvPr id="17" name="Прямоугольник 69"/>
          <xdr:cNvSpPr>
            <a:spLocks/>
          </xdr:cNvSpPr>
        </xdr:nvSpPr>
        <xdr:spPr>
          <a:xfrm>
            <a:off x="4023484" y="1147983"/>
            <a:ext cx="1086636" cy="107973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Прямоугольник 70"/>
          <xdr:cNvSpPr>
            <a:spLocks/>
          </xdr:cNvSpPr>
        </xdr:nvSpPr>
        <xdr:spPr>
          <a:xfrm>
            <a:off x="4023484" y="2227721"/>
            <a:ext cx="625581" cy="144871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TextBox 71"/>
          <xdr:cNvSpPr txBox="1">
            <a:spLocks noChangeArrowheads="1"/>
          </xdr:cNvSpPr>
        </xdr:nvSpPr>
        <xdr:spPr>
          <a:xfrm>
            <a:off x="4221079" y="1312662"/>
            <a:ext cx="829735" cy="2039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ТН1+ЗСШ1</a:t>
            </a:r>
          </a:p>
        </xdr:txBody>
      </xdr:sp>
      <xdr:sp>
        <xdr:nvSpPr>
          <xdr:cNvPr id="20" name="TextBox 72"/>
          <xdr:cNvSpPr txBox="1">
            <a:spLocks noChangeArrowheads="1"/>
          </xdr:cNvSpPr>
        </xdr:nvSpPr>
        <xdr:spPr>
          <a:xfrm>
            <a:off x="4471421" y="1839326"/>
            <a:ext cx="236950" cy="210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21" name="Прямая со стрелкой 73"/>
          <xdr:cNvSpPr>
            <a:spLocks/>
          </xdr:cNvSpPr>
        </xdr:nvSpPr>
        <xdr:spPr>
          <a:xfrm flipV="1">
            <a:off x="4016925" y="1029522"/>
            <a:ext cx="109319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TextBox 74"/>
          <xdr:cNvSpPr txBox="1">
            <a:spLocks noChangeArrowheads="1"/>
          </xdr:cNvSpPr>
        </xdr:nvSpPr>
        <xdr:spPr>
          <a:xfrm>
            <a:off x="4365928" y="819012"/>
            <a:ext cx="408308" cy="302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750</a:t>
            </a:r>
          </a:p>
        </xdr:txBody>
      </xdr:sp>
    </xdr:grpSp>
    <xdr:clientData/>
  </xdr:twoCellAnchor>
  <xdr:twoCellAnchor>
    <xdr:from>
      <xdr:col>6</xdr:col>
      <xdr:colOff>685800</xdr:colOff>
      <xdr:row>3</xdr:row>
      <xdr:rowOff>19050</xdr:rowOff>
    </xdr:from>
    <xdr:to>
      <xdr:col>8</xdr:col>
      <xdr:colOff>85725</xdr:colOff>
      <xdr:row>16</xdr:row>
      <xdr:rowOff>161925</xdr:rowOff>
    </xdr:to>
    <xdr:grpSp>
      <xdr:nvGrpSpPr>
        <xdr:cNvPr id="23" name="Группа 102"/>
        <xdr:cNvGrpSpPr>
          <a:grpSpLocks/>
        </xdr:cNvGrpSpPr>
      </xdr:nvGrpSpPr>
      <xdr:grpSpPr>
        <a:xfrm>
          <a:off x="7200900" y="723900"/>
          <a:ext cx="1571625" cy="2247900"/>
          <a:chOff x="5897735" y="2503051"/>
          <a:chExt cx="960343" cy="1584976"/>
        </a:xfrm>
        <a:solidFill>
          <a:srgbClr val="FFFFFF"/>
        </a:solidFill>
      </xdr:grpSpPr>
      <xdr:sp>
        <xdr:nvSpPr>
          <xdr:cNvPr id="24" name="Прямоугольник 103"/>
          <xdr:cNvSpPr>
            <a:spLocks/>
          </xdr:cNvSpPr>
        </xdr:nvSpPr>
        <xdr:spPr>
          <a:xfrm>
            <a:off x="5904457" y="2838670"/>
            <a:ext cx="953621" cy="11015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Прямоугольник 104"/>
          <xdr:cNvSpPr>
            <a:spLocks/>
          </xdr:cNvSpPr>
        </xdr:nvSpPr>
        <xdr:spPr>
          <a:xfrm>
            <a:off x="5904457" y="3940228"/>
            <a:ext cx="629265" cy="14779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TextBox 105"/>
          <xdr:cNvSpPr txBox="1">
            <a:spLocks noChangeArrowheads="1"/>
          </xdr:cNvSpPr>
        </xdr:nvSpPr>
        <xdr:spPr>
          <a:xfrm>
            <a:off x="6162550" y="3006677"/>
            <a:ext cx="543074" cy="208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ТСН 1</a:t>
            </a:r>
          </a:p>
        </xdr:txBody>
      </xdr:sp>
      <xdr:sp>
        <xdr:nvSpPr>
          <xdr:cNvPr id="27" name="TextBox 106"/>
          <xdr:cNvSpPr txBox="1">
            <a:spLocks noChangeArrowheads="1"/>
          </xdr:cNvSpPr>
        </xdr:nvSpPr>
        <xdr:spPr>
          <a:xfrm>
            <a:off x="6275150" y="3543984"/>
            <a:ext cx="238405" cy="214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28" name="Прямая со стрелкой 107"/>
          <xdr:cNvSpPr>
            <a:spLocks/>
          </xdr:cNvSpPr>
        </xdr:nvSpPr>
        <xdr:spPr>
          <a:xfrm>
            <a:off x="5897735" y="2717815"/>
            <a:ext cx="95362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TextBox 108"/>
          <xdr:cNvSpPr txBox="1">
            <a:spLocks noChangeArrowheads="1"/>
          </xdr:cNvSpPr>
        </xdr:nvSpPr>
        <xdr:spPr>
          <a:xfrm>
            <a:off x="6182477" y="2503051"/>
            <a:ext cx="410547" cy="3090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650</a:t>
            </a:r>
          </a:p>
        </xdr:txBody>
      </xdr:sp>
    </xdr:grpSp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695325</xdr:colOff>
      <xdr:row>16</xdr:row>
      <xdr:rowOff>161925</xdr:rowOff>
    </xdr:to>
    <xdr:grpSp>
      <xdr:nvGrpSpPr>
        <xdr:cNvPr id="30" name="Группа 109"/>
        <xdr:cNvGrpSpPr>
          <a:grpSpLocks/>
        </xdr:cNvGrpSpPr>
      </xdr:nvGrpSpPr>
      <xdr:grpSpPr>
        <a:xfrm>
          <a:off x="9048750" y="723900"/>
          <a:ext cx="1419225" cy="2247900"/>
          <a:chOff x="5901176" y="2503051"/>
          <a:chExt cx="856045" cy="1584976"/>
        </a:xfrm>
        <a:solidFill>
          <a:srgbClr val="FFFFFF"/>
        </a:solidFill>
      </xdr:grpSpPr>
      <xdr:sp>
        <xdr:nvSpPr>
          <xdr:cNvPr id="31" name="Прямоугольник 110"/>
          <xdr:cNvSpPr>
            <a:spLocks/>
          </xdr:cNvSpPr>
        </xdr:nvSpPr>
        <xdr:spPr>
          <a:xfrm>
            <a:off x="5907810" y="2838670"/>
            <a:ext cx="816881" cy="11015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Прямоугольник 111"/>
          <xdr:cNvSpPr>
            <a:spLocks/>
          </xdr:cNvSpPr>
        </xdr:nvSpPr>
        <xdr:spPr>
          <a:xfrm>
            <a:off x="6208282" y="3940228"/>
            <a:ext cx="431233" cy="14779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TextBox 112"/>
          <xdr:cNvSpPr txBox="1">
            <a:spLocks noChangeArrowheads="1"/>
          </xdr:cNvSpPr>
        </xdr:nvSpPr>
        <xdr:spPr>
          <a:xfrm>
            <a:off x="6051412" y="3006677"/>
            <a:ext cx="705809" cy="208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ВНА с ТТ</a:t>
            </a:r>
          </a:p>
        </xdr:txBody>
      </xdr:sp>
      <xdr:sp>
        <xdr:nvSpPr>
          <xdr:cNvPr id="34" name="TextBox 113"/>
          <xdr:cNvSpPr txBox="1">
            <a:spLocks noChangeArrowheads="1"/>
          </xdr:cNvSpPr>
        </xdr:nvSpPr>
        <xdr:spPr>
          <a:xfrm>
            <a:off x="6221337" y="3543984"/>
            <a:ext cx="241833" cy="214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5" name="Прямая со стрелкой 114"/>
          <xdr:cNvSpPr>
            <a:spLocks/>
          </xdr:cNvSpPr>
        </xdr:nvSpPr>
        <xdr:spPr>
          <a:xfrm>
            <a:off x="5901176" y="2717815"/>
            <a:ext cx="8299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TextBox 115"/>
          <xdr:cNvSpPr txBox="1">
            <a:spLocks noChangeArrowheads="1"/>
          </xdr:cNvSpPr>
        </xdr:nvSpPr>
        <xdr:spPr>
          <a:xfrm>
            <a:off x="6123320" y="2503051"/>
            <a:ext cx="411758" cy="3090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550</a:t>
            </a:r>
          </a:p>
        </xdr:txBody>
      </xdr:sp>
    </xdr:grpSp>
    <xdr:clientData/>
  </xdr:twoCellAnchor>
  <xdr:twoCellAnchor>
    <xdr:from>
      <xdr:col>9</xdr:col>
      <xdr:colOff>904875</xdr:colOff>
      <xdr:row>3</xdr:row>
      <xdr:rowOff>19050</xdr:rowOff>
    </xdr:from>
    <xdr:to>
      <xdr:col>11</xdr:col>
      <xdr:colOff>28575</xdr:colOff>
      <xdr:row>16</xdr:row>
      <xdr:rowOff>152400</xdr:rowOff>
    </xdr:to>
    <xdr:grpSp>
      <xdr:nvGrpSpPr>
        <xdr:cNvPr id="37" name="Группа 109"/>
        <xdr:cNvGrpSpPr>
          <a:grpSpLocks/>
        </xdr:cNvGrpSpPr>
      </xdr:nvGrpSpPr>
      <xdr:grpSpPr>
        <a:xfrm>
          <a:off x="10677525" y="723900"/>
          <a:ext cx="1295400" cy="2238375"/>
          <a:chOff x="5901176" y="2503051"/>
          <a:chExt cx="786825" cy="1584976"/>
        </a:xfrm>
        <a:solidFill>
          <a:srgbClr val="FFFFFF"/>
        </a:solidFill>
      </xdr:grpSpPr>
      <xdr:sp>
        <xdr:nvSpPr>
          <xdr:cNvPr id="38" name="Прямоугольник 49"/>
          <xdr:cNvSpPr>
            <a:spLocks/>
          </xdr:cNvSpPr>
        </xdr:nvSpPr>
        <xdr:spPr>
          <a:xfrm>
            <a:off x="5907667" y="2833518"/>
            <a:ext cx="780334" cy="110591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Прямоугольник 50"/>
          <xdr:cNvSpPr>
            <a:spLocks/>
          </xdr:cNvSpPr>
        </xdr:nvSpPr>
        <xdr:spPr>
          <a:xfrm>
            <a:off x="6170073" y="3939832"/>
            <a:ext cx="439245" cy="14819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TextBox 52"/>
          <xdr:cNvSpPr txBox="1">
            <a:spLocks noChangeArrowheads="1"/>
          </xdr:cNvSpPr>
        </xdr:nvSpPr>
        <xdr:spPr>
          <a:xfrm>
            <a:off x="6130732" y="3002318"/>
            <a:ext cx="445933" cy="215953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ВНА</a:t>
            </a:r>
          </a:p>
        </xdr:txBody>
      </xdr:sp>
      <xdr:sp>
        <xdr:nvSpPr>
          <xdr:cNvPr id="41" name="TextBox 53"/>
          <xdr:cNvSpPr txBox="1">
            <a:spLocks noChangeArrowheads="1"/>
          </xdr:cNvSpPr>
        </xdr:nvSpPr>
        <xdr:spPr>
          <a:xfrm>
            <a:off x="6189744" y="3541607"/>
            <a:ext cx="236048" cy="215953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42" name="Прямая со стрелкой 58"/>
          <xdr:cNvSpPr>
            <a:spLocks/>
          </xdr:cNvSpPr>
        </xdr:nvSpPr>
        <xdr:spPr>
          <a:xfrm>
            <a:off x="5901176" y="2719004"/>
            <a:ext cx="7868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TextBox 59"/>
          <xdr:cNvSpPr txBox="1">
            <a:spLocks noChangeArrowheads="1"/>
          </xdr:cNvSpPr>
        </xdr:nvSpPr>
        <xdr:spPr>
          <a:xfrm>
            <a:off x="6117553" y="2503051"/>
            <a:ext cx="413083" cy="3102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500</a:t>
            </a:r>
          </a:p>
        </xdr:txBody>
      </xdr:sp>
    </xdr:grpSp>
    <xdr:clientData/>
  </xdr:twoCellAnchor>
  <xdr:twoCellAnchor>
    <xdr:from>
      <xdr:col>11</xdr:col>
      <xdr:colOff>295275</xdr:colOff>
      <xdr:row>3</xdr:row>
      <xdr:rowOff>9525</xdr:rowOff>
    </xdr:from>
    <xdr:to>
      <xdr:col>12</xdr:col>
      <xdr:colOff>1009650</xdr:colOff>
      <xdr:row>18</xdr:row>
      <xdr:rowOff>47625</xdr:rowOff>
    </xdr:to>
    <xdr:grpSp>
      <xdr:nvGrpSpPr>
        <xdr:cNvPr id="44" name="Группа 4"/>
        <xdr:cNvGrpSpPr>
          <a:grpSpLocks/>
        </xdr:cNvGrpSpPr>
      </xdr:nvGrpSpPr>
      <xdr:grpSpPr>
        <a:xfrm>
          <a:off x="12239625" y="714375"/>
          <a:ext cx="1800225" cy="2466975"/>
          <a:chOff x="8257190" y="817456"/>
          <a:chExt cx="1095375" cy="1707819"/>
        </a:xfrm>
        <a:solidFill>
          <a:srgbClr val="FFFFFF"/>
        </a:solidFill>
      </xdr:grpSpPr>
      <xdr:sp>
        <xdr:nvSpPr>
          <xdr:cNvPr id="45" name="Прямоугольник 61"/>
          <xdr:cNvSpPr>
            <a:spLocks/>
          </xdr:cNvSpPr>
        </xdr:nvSpPr>
        <xdr:spPr>
          <a:xfrm>
            <a:off x="8263762" y="1140661"/>
            <a:ext cx="1088803" cy="108147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TextBox 63"/>
          <xdr:cNvSpPr txBox="1">
            <a:spLocks noChangeArrowheads="1"/>
          </xdr:cNvSpPr>
        </xdr:nvSpPr>
        <xdr:spPr>
          <a:xfrm>
            <a:off x="8580599" y="1305465"/>
            <a:ext cx="646545" cy="210916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1600 А</a:t>
            </a:r>
          </a:p>
        </xdr:txBody>
      </xdr:sp>
      <xdr:sp>
        <xdr:nvSpPr>
          <xdr:cNvPr id="47" name="TextBox 66"/>
          <xdr:cNvSpPr txBox="1">
            <a:spLocks noChangeArrowheads="1"/>
          </xdr:cNvSpPr>
        </xdr:nvSpPr>
        <xdr:spPr>
          <a:xfrm>
            <a:off x="8712592" y="1839586"/>
            <a:ext cx="237423" cy="204511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48" name="Прямая со стрелкой 67"/>
          <xdr:cNvSpPr>
            <a:spLocks/>
          </xdr:cNvSpPr>
        </xdr:nvSpPr>
        <xdr:spPr>
          <a:xfrm flipV="1">
            <a:off x="8257190" y="1028372"/>
            <a:ext cx="109537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TextBox 68"/>
          <xdr:cNvSpPr txBox="1">
            <a:spLocks noChangeArrowheads="1"/>
          </xdr:cNvSpPr>
        </xdr:nvSpPr>
        <xdr:spPr>
          <a:xfrm>
            <a:off x="8606888" y="817456"/>
            <a:ext cx="409123" cy="303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750</a:t>
            </a:r>
          </a:p>
        </xdr:txBody>
      </xdr:sp>
      <xdr:sp>
        <xdr:nvSpPr>
          <xdr:cNvPr id="50" name="Прямоугольник 75"/>
          <xdr:cNvSpPr>
            <a:spLocks/>
          </xdr:cNvSpPr>
        </xdr:nvSpPr>
        <xdr:spPr>
          <a:xfrm>
            <a:off x="8263762" y="2222137"/>
            <a:ext cx="712541" cy="30313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13</xdr:col>
      <xdr:colOff>190500</xdr:colOff>
      <xdr:row>3</xdr:row>
      <xdr:rowOff>9525</xdr:rowOff>
    </xdr:from>
    <xdr:to>
      <xdr:col>14</xdr:col>
      <xdr:colOff>409575</xdr:colOff>
      <xdr:row>15</xdr:row>
      <xdr:rowOff>95250</xdr:rowOff>
    </xdr:to>
    <xdr:grpSp>
      <xdr:nvGrpSpPr>
        <xdr:cNvPr id="51" name="Группа 109"/>
        <xdr:cNvGrpSpPr>
          <a:grpSpLocks/>
        </xdr:cNvGrpSpPr>
      </xdr:nvGrpSpPr>
      <xdr:grpSpPr>
        <a:xfrm>
          <a:off x="14306550" y="714375"/>
          <a:ext cx="1304925" cy="2028825"/>
          <a:chOff x="5901176" y="2503051"/>
          <a:chExt cx="786825" cy="1430443"/>
        </a:xfrm>
        <a:solidFill>
          <a:srgbClr val="FFFFFF"/>
        </a:solidFill>
      </xdr:grpSpPr>
      <xdr:sp>
        <xdr:nvSpPr>
          <xdr:cNvPr id="52" name="Прямоугольник 77"/>
          <xdr:cNvSpPr>
            <a:spLocks/>
          </xdr:cNvSpPr>
        </xdr:nvSpPr>
        <xdr:spPr>
          <a:xfrm>
            <a:off x="5907667" y="2838847"/>
            <a:ext cx="780334" cy="109464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TextBox 79"/>
          <xdr:cNvSpPr txBox="1">
            <a:spLocks noChangeArrowheads="1"/>
          </xdr:cNvSpPr>
        </xdr:nvSpPr>
        <xdr:spPr>
          <a:xfrm>
            <a:off x="6170073" y="3000130"/>
            <a:ext cx="340892" cy="2149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СР</a:t>
            </a:r>
          </a:p>
        </xdr:txBody>
      </xdr:sp>
      <xdr:sp>
        <xdr:nvSpPr>
          <xdr:cNvPr id="54" name="TextBox 80"/>
          <xdr:cNvSpPr txBox="1">
            <a:spLocks noChangeArrowheads="1"/>
          </xdr:cNvSpPr>
        </xdr:nvSpPr>
        <xdr:spPr>
          <a:xfrm>
            <a:off x="6215906" y="3544056"/>
            <a:ext cx="236048" cy="208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55" name="Прямая со стрелкой 81"/>
          <xdr:cNvSpPr>
            <a:spLocks/>
          </xdr:cNvSpPr>
        </xdr:nvSpPr>
        <xdr:spPr>
          <a:xfrm>
            <a:off x="5901176" y="2704386"/>
            <a:ext cx="7868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TextBox 82"/>
          <xdr:cNvSpPr txBox="1">
            <a:spLocks noChangeArrowheads="1"/>
          </xdr:cNvSpPr>
        </xdr:nvSpPr>
        <xdr:spPr>
          <a:xfrm>
            <a:off x="6117553" y="2503051"/>
            <a:ext cx="413083" cy="302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500</a:t>
            </a:r>
          </a:p>
        </xdr:txBody>
      </xdr:sp>
    </xdr:grpSp>
    <xdr:clientData/>
  </xdr:twoCellAnchor>
  <xdr:twoCellAnchor>
    <xdr:from>
      <xdr:col>14</xdr:col>
      <xdr:colOff>714375</xdr:colOff>
      <xdr:row>3</xdr:row>
      <xdr:rowOff>0</xdr:rowOff>
    </xdr:from>
    <xdr:to>
      <xdr:col>15</xdr:col>
      <xdr:colOff>781050</xdr:colOff>
      <xdr:row>15</xdr:row>
      <xdr:rowOff>85725</xdr:rowOff>
    </xdr:to>
    <xdr:grpSp>
      <xdr:nvGrpSpPr>
        <xdr:cNvPr id="57" name="Группа 109"/>
        <xdr:cNvGrpSpPr>
          <a:grpSpLocks/>
        </xdr:cNvGrpSpPr>
      </xdr:nvGrpSpPr>
      <xdr:grpSpPr>
        <a:xfrm>
          <a:off x="15916275" y="704850"/>
          <a:ext cx="1152525" cy="2028825"/>
          <a:chOff x="5903628" y="2503051"/>
          <a:chExt cx="691381" cy="1431281"/>
        </a:xfrm>
        <a:solidFill>
          <a:srgbClr val="FFFFFF"/>
        </a:solidFill>
      </xdr:grpSpPr>
      <xdr:sp>
        <xdr:nvSpPr>
          <xdr:cNvPr id="58" name="Прямоугольник 84"/>
          <xdr:cNvSpPr>
            <a:spLocks/>
          </xdr:cNvSpPr>
        </xdr:nvSpPr>
        <xdr:spPr>
          <a:xfrm>
            <a:off x="5903628" y="2839044"/>
            <a:ext cx="684813" cy="109528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TextBox 85"/>
          <xdr:cNvSpPr txBox="1">
            <a:spLocks noChangeArrowheads="1"/>
          </xdr:cNvSpPr>
        </xdr:nvSpPr>
        <xdr:spPr>
          <a:xfrm>
            <a:off x="6066621" y="2986824"/>
            <a:ext cx="443521" cy="2755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ЗСШ</a:t>
            </a:r>
          </a:p>
        </xdr:txBody>
      </xdr:sp>
      <xdr:sp>
        <xdr:nvSpPr>
          <xdr:cNvPr id="60" name="TextBox 86"/>
          <xdr:cNvSpPr txBox="1">
            <a:spLocks noChangeArrowheads="1"/>
          </xdr:cNvSpPr>
        </xdr:nvSpPr>
        <xdr:spPr>
          <a:xfrm>
            <a:off x="6164451" y="3544666"/>
            <a:ext cx="234724" cy="208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61" name="Прямая со стрелкой 87"/>
          <xdr:cNvSpPr>
            <a:spLocks/>
          </xdr:cNvSpPr>
        </xdr:nvSpPr>
        <xdr:spPr>
          <a:xfrm>
            <a:off x="5903628" y="2711302"/>
            <a:ext cx="69138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TextBox 88"/>
          <xdr:cNvSpPr txBox="1">
            <a:spLocks noChangeArrowheads="1"/>
          </xdr:cNvSpPr>
        </xdr:nvSpPr>
        <xdr:spPr>
          <a:xfrm>
            <a:off x="6053658" y="2503051"/>
            <a:ext cx="410853" cy="302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450</a:t>
            </a:r>
          </a:p>
        </xdr:txBody>
      </xdr:sp>
    </xdr:grpSp>
    <xdr:clientData/>
  </xdr:twoCellAnchor>
  <xdr:twoCellAnchor>
    <xdr:from>
      <xdr:col>15</xdr:col>
      <xdr:colOff>1066800</xdr:colOff>
      <xdr:row>3</xdr:row>
      <xdr:rowOff>9525</xdr:rowOff>
    </xdr:from>
    <xdr:to>
      <xdr:col>16</xdr:col>
      <xdr:colOff>914400</xdr:colOff>
      <xdr:row>15</xdr:row>
      <xdr:rowOff>95250</xdr:rowOff>
    </xdr:to>
    <xdr:grpSp>
      <xdr:nvGrpSpPr>
        <xdr:cNvPr id="63" name="Группа 30"/>
        <xdr:cNvGrpSpPr>
          <a:grpSpLocks/>
        </xdr:cNvGrpSpPr>
      </xdr:nvGrpSpPr>
      <xdr:grpSpPr>
        <a:xfrm>
          <a:off x="17354550" y="714375"/>
          <a:ext cx="933450" cy="2028825"/>
          <a:chOff x="14764122" y="819186"/>
          <a:chExt cx="819331" cy="2047304"/>
        </a:xfrm>
        <a:solidFill>
          <a:srgbClr val="FFFFFF"/>
        </a:solidFill>
      </xdr:grpSpPr>
      <xdr:sp>
        <xdr:nvSpPr>
          <xdr:cNvPr id="64" name="Прямоугольник 90"/>
          <xdr:cNvSpPr>
            <a:spLocks/>
          </xdr:cNvSpPr>
        </xdr:nvSpPr>
        <xdr:spPr>
          <a:xfrm>
            <a:off x="14764122" y="1309515"/>
            <a:ext cx="809704" cy="155697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TextBox 92"/>
          <xdr:cNvSpPr txBox="1">
            <a:spLocks noChangeArrowheads="1"/>
          </xdr:cNvSpPr>
        </xdr:nvSpPr>
        <xdr:spPr>
          <a:xfrm>
            <a:off x="15002342" y="2309111"/>
            <a:ext cx="476441" cy="297883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66" name="TextBox 94"/>
          <xdr:cNvSpPr txBox="1">
            <a:spLocks noChangeArrowheads="1"/>
          </xdr:cNvSpPr>
        </xdr:nvSpPr>
        <xdr:spPr>
          <a:xfrm>
            <a:off x="14954616" y="819186"/>
            <a:ext cx="600160" cy="4422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350</a:t>
            </a:r>
          </a:p>
        </xdr:txBody>
      </xdr:sp>
      <xdr:sp>
        <xdr:nvSpPr>
          <xdr:cNvPr id="67" name="Прямая со стрелкой 95"/>
          <xdr:cNvSpPr>
            <a:spLocks/>
          </xdr:cNvSpPr>
        </xdr:nvSpPr>
        <xdr:spPr>
          <a:xfrm>
            <a:off x="14764122" y="1117069"/>
            <a:ext cx="8193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TextBox 29"/>
          <xdr:cNvSpPr txBox="1">
            <a:spLocks noChangeArrowheads="1"/>
          </xdr:cNvSpPr>
        </xdr:nvSpPr>
        <xdr:spPr>
          <a:xfrm>
            <a:off x="14849947" y="1501450"/>
            <a:ext cx="638259" cy="663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 vert="vert27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Перех.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камера</a:t>
            </a:r>
          </a:p>
        </xdr:txBody>
      </xdr:sp>
    </xdr:grpSp>
    <xdr:clientData/>
  </xdr:twoCellAnchor>
  <xdr:twoCellAnchor>
    <xdr:from>
      <xdr:col>3</xdr:col>
      <xdr:colOff>57150</xdr:colOff>
      <xdr:row>35</xdr:row>
      <xdr:rowOff>57150</xdr:rowOff>
    </xdr:from>
    <xdr:to>
      <xdr:col>4</xdr:col>
      <xdr:colOff>762000</xdr:colOff>
      <xdr:row>48</xdr:row>
      <xdr:rowOff>57150</xdr:rowOff>
    </xdr:to>
    <xdr:grpSp>
      <xdr:nvGrpSpPr>
        <xdr:cNvPr id="69" name="Группа 3361"/>
        <xdr:cNvGrpSpPr>
          <a:grpSpLocks/>
        </xdr:cNvGrpSpPr>
      </xdr:nvGrpSpPr>
      <xdr:grpSpPr>
        <a:xfrm>
          <a:off x="3314700" y="5943600"/>
          <a:ext cx="1790700" cy="2105025"/>
          <a:chOff x="6047191" y="5505999"/>
          <a:chExt cx="1570428" cy="2047674"/>
        </a:xfrm>
        <a:solidFill>
          <a:srgbClr val="FFFFFF"/>
        </a:solidFill>
      </xdr:grpSpPr>
      <xdr:sp>
        <xdr:nvSpPr>
          <xdr:cNvPr id="70" name="Прямоугольник 274"/>
          <xdr:cNvSpPr>
            <a:spLocks/>
          </xdr:cNvSpPr>
        </xdr:nvSpPr>
        <xdr:spPr>
          <a:xfrm>
            <a:off x="6047191" y="5709743"/>
            <a:ext cx="1561005" cy="152858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Прямоугольник 275"/>
          <xdr:cNvSpPr>
            <a:spLocks/>
          </xdr:cNvSpPr>
        </xdr:nvSpPr>
        <xdr:spPr>
          <a:xfrm>
            <a:off x="6704023" y="5505999"/>
            <a:ext cx="904174" cy="203744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TextBox 295"/>
          <xdr:cNvSpPr txBox="1">
            <a:spLocks noChangeArrowheads="1"/>
          </xdr:cNvSpPr>
        </xdr:nvSpPr>
        <xdr:spPr>
          <a:xfrm>
            <a:off x="6675362" y="5904272"/>
            <a:ext cx="475840" cy="2964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73" name="TextBox 305"/>
          <xdr:cNvSpPr txBox="1">
            <a:spLocks noChangeArrowheads="1"/>
          </xdr:cNvSpPr>
        </xdr:nvSpPr>
        <xdr:spPr>
          <a:xfrm>
            <a:off x="6361277" y="6516014"/>
            <a:ext cx="1189599" cy="2964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ТН2+ЗСШ2</a:t>
            </a:r>
          </a:p>
        </xdr:txBody>
      </xdr:sp>
      <xdr:sp>
        <xdr:nvSpPr>
          <xdr:cNvPr id="74" name="Прямая со стрелкой 310"/>
          <xdr:cNvSpPr>
            <a:spLocks/>
          </xdr:cNvSpPr>
        </xdr:nvSpPr>
        <xdr:spPr>
          <a:xfrm>
            <a:off x="6047191" y="7442587"/>
            <a:ext cx="1570428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TextBox 311"/>
          <xdr:cNvSpPr txBox="1">
            <a:spLocks noChangeArrowheads="1"/>
          </xdr:cNvSpPr>
        </xdr:nvSpPr>
        <xdr:spPr>
          <a:xfrm>
            <a:off x="6665940" y="7136971"/>
            <a:ext cx="590088" cy="4167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750</a:t>
            </a:r>
          </a:p>
        </xdr:txBody>
      </xdr:sp>
    </xdr:grpSp>
    <xdr:clientData/>
  </xdr:twoCellAnchor>
  <xdr:twoCellAnchor>
    <xdr:from>
      <xdr:col>4</xdr:col>
      <xdr:colOff>1019175</xdr:colOff>
      <xdr:row>35</xdr:row>
      <xdr:rowOff>66675</xdr:rowOff>
    </xdr:from>
    <xdr:to>
      <xdr:col>6</xdr:col>
      <xdr:colOff>419100</xdr:colOff>
      <xdr:row>48</xdr:row>
      <xdr:rowOff>66675</xdr:rowOff>
    </xdr:to>
    <xdr:grpSp>
      <xdr:nvGrpSpPr>
        <xdr:cNvPr id="76" name="Группа 3360"/>
        <xdr:cNvGrpSpPr>
          <a:grpSpLocks/>
        </xdr:cNvGrpSpPr>
      </xdr:nvGrpSpPr>
      <xdr:grpSpPr>
        <a:xfrm>
          <a:off x="5362575" y="5953125"/>
          <a:ext cx="1571625" cy="2105025"/>
          <a:chOff x="7611459" y="5504185"/>
          <a:chExt cx="1380141" cy="2049486"/>
        </a:xfrm>
        <a:solidFill>
          <a:srgbClr val="FFFFFF"/>
        </a:solidFill>
      </xdr:grpSpPr>
      <xdr:sp>
        <xdr:nvSpPr>
          <xdr:cNvPr id="77" name="Прямоугольник 276"/>
          <xdr:cNvSpPr>
            <a:spLocks/>
          </xdr:cNvSpPr>
        </xdr:nvSpPr>
        <xdr:spPr>
          <a:xfrm>
            <a:off x="7611459" y="5717332"/>
            <a:ext cx="1370480" cy="152071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Прямоугольник 277"/>
          <xdr:cNvSpPr>
            <a:spLocks/>
          </xdr:cNvSpPr>
        </xdr:nvSpPr>
        <xdr:spPr>
          <a:xfrm>
            <a:off x="8077947" y="5504185"/>
            <a:ext cx="904337" cy="21314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TextBox 294"/>
          <xdr:cNvSpPr txBox="1">
            <a:spLocks noChangeArrowheads="1"/>
          </xdr:cNvSpPr>
        </xdr:nvSpPr>
        <xdr:spPr>
          <a:xfrm>
            <a:off x="8153854" y="5912033"/>
            <a:ext cx="475804" cy="2874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80" name="TextBox 304"/>
          <xdr:cNvSpPr txBox="1">
            <a:spLocks noChangeArrowheads="1"/>
          </xdr:cNvSpPr>
        </xdr:nvSpPr>
        <xdr:spPr>
          <a:xfrm>
            <a:off x="8049309" y="6515094"/>
            <a:ext cx="780470" cy="2966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ТСН 2</a:t>
            </a:r>
          </a:p>
        </xdr:txBody>
      </xdr:sp>
      <xdr:sp>
        <xdr:nvSpPr>
          <xdr:cNvPr id="81" name="Прямая со стрелкой 312"/>
          <xdr:cNvSpPr>
            <a:spLocks/>
          </xdr:cNvSpPr>
        </xdr:nvSpPr>
        <xdr:spPr>
          <a:xfrm flipV="1">
            <a:off x="7611459" y="7442486"/>
            <a:ext cx="13801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TextBox 315"/>
          <xdr:cNvSpPr txBox="1">
            <a:spLocks noChangeArrowheads="1"/>
          </xdr:cNvSpPr>
        </xdr:nvSpPr>
        <xdr:spPr>
          <a:xfrm>
            <a:off x="8058970" y="7136601"/>
            <a:ext cx="590010" cy="4170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650</a:t>
            </a:r>
          </a:p>
        </xdr:txBody>
      </xdr:sp>
    </xdr:grpSp>
    <xdr:clientData/>
  </xdr:twoCellAnchor>
  <xdr:twoCellAnchor>
    <xdr:from>
      <xdr:col>6</xdr:col>
      <xdr:colOff>685800</xdr:colOff>
      <xdr:row>35</xdr:row>
      <xdr:rowOff>57150</xdr:rowOff>
    </xdr:from>
    <xdr:to>
      <xdr:col>7</xdr:col>
      <xdr:colOff>1009650</xdr:colOff>
      <xdr:row>48</xdr:row>
      <xdr:rowOff>57150</xdr:rowOff>
    </xdr:to>
    <xdr:grpSp>
      <xdr:nvGrpSpPr>
        <xdr:cNvPr id="83" name="Группа 3359"/>
        <xdr:cNvGrpSpPr>
          <a:grpSpLocks/>
        </xdr:cNvGrpSpPr>
      </xdr:nvGrpSpPr>
      <xdr:grpSpPr>
        <a:xfrm>
          <a:off x="7200900" y="5943600"/>
          <a:ext cx="1409700" cy="2105025"/>
          <a:chOff x="8982807" y="5501334"/>
          <a:chExt cx="1235294" cy="2054720"/>
        </a:xfrm>
        <a:solidFill>
          <a:srgbClr val="FFFFFF"/>
        </a:solidFill>
      </xdr:grpSpPr>
      <xdr:sp>
        <xdr:nvSpPr>
          <xdr:cNvPr id="84" name="Прямоугольник 278"/>
          <xdr:cNvSpPr>
            <a:spLocks/>
          </xdr:cNvSpPr>
        </xdr:nvSpPr>
        <xdr:spPr>
          <a:xfrm>
            <a:off x="8982807" y="5724271"/>
            <a:ext cx="1197309" cy="151535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Прямоугольник 279"/>
          <xdr:cNvSpPr>
            <a:spLocks/>
          </xdr:cNvSpPr>
        </xdr:nvSpPr>
        <xdr:spPr>
          <a:xfrm>
            <a:off x="9419792" y="5501334"/>
            <a:ext cx="627221" cy="22293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TextBox 293"/>
          <xdr:cNvSpPr txBox="1">
            <a:spLocks noChangeArrowheads="1"/>
          </xdr:cNvSpPr>
        </xdr:nvSpPr>
        <xdr:spPr>
          <a:xfrm>
            <a:off x="9410528" y="5910223"/>
            <a:ext cx="484544" cy="288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87" name="TextBox 303"/>
          <xdr:cNvSpPr txBox="1">
            <a:spLocks noChangeArrowheads="1"/>
          </xdr:cNvSpPr>
        </xdr:nvSpPr>
        <xdr:spPr>
          <a:xfrm>
            <a:off x="9191881" y="6505578"/>
            <a:ext cx="1026220" cy="306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ВНА с ТТ</a:t>
            </a:r>
          </a:p>
        </xdr:txBody>
      </xdr:sp>
      <xdr:sp>
        <xdr:nvSpPr>
          <xdr:cNvPr id="88" name="TextBox 316"/>
          <xdr:cNvSpPr txBox="1">
            <a:spLocks noChangeArrowheads="1"/>
          </xdr:cNvSpPr>
        </xdr:nvSpPr>
        <xdr:spPr>
          <a:xfrm>
            <a:off x="9362969" y="7137918"/>
            <a:ext cx="589235" cy="418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550</a:t>
            </a:r>
          </a:p>
        </xdr:txBody>
      </xdr:sp>
      <xdr:sp>
        <xdr:nvSpPr>
          <xdr:cNvPr id="89" name="Прямая со стрелкой 317"/>
          <xdr:cNvSpPr>
            <a:spLocks/>
          </xdr:cNvSpPr>
        </xdr:nvSpPr>
        <xdr:spPr>
          <a:xfrm flipV="1">
            <a:off x="8982807" y="7435339"/>
            <a:ext cx="119730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171450</xdr:colOff>
      <xdr:row>35</xdr:row>
      <xdr:rowOff>57150</xdr:rowOff>
    </xdr:from>
    <xdr:to>
      <xdr:col>9</xdr:col>
      <xdr:colOff>390525</xdr:colOff>
      <xdr:row>48</xdr:row>
      <xdr:rowOff>47625</xdr:rowOff>
    </xdr:to>
    <xdr:grpSp>
      <xdr:nvGrpSpPr>
        <xdr:cNvPr id="90" name="Группа 3358"/>
        <xdr:cNvGrpSpPr>
          <a:grpSpLocks/>
        </xdr:cNvGrpSpPr>
      </xdr:nvGrpSpPr>
      <xdr:grpSpPr>
        <a:xfrm>
          <a:off x="8858250" y="5943600"/>
          <a:ext cx="1304925" cy="2095500"/>
          <a:chOff x="10174002" y="5504570"/>
          <a:chExt cx="1142768" cy="2046700"/>
        </a:xfrm>
        <a:solidFill>
          <a:srgbClr val="FFFFFF"/>
        </a:solidFill>
      </xdr:grpSpPr>
      <xdr:sp>
        <xdr:nvSpPr>
          <xdr:cNvPr id="91" name="Прямоугольник 280"/>
          <xdr:cNvSpPr>
            <a:spLocks/>
          </xdr:cNvSpPr>
        </xdr:nvSpPr>
        <xdr:spPr>
          <a:xfrm>
            <a:off x="10174002" y="5718450"/>
            <a:ext cx="1133340" cy="151660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Прямоугольник 281"/>
          <xdr:cNvSpPr>
            <a:spLocks/>
          </xdr:cNvSpPr>
        </xdr:nvSpPr>
        <xdr:spPr>
          <a:xfrm>
            <a:off x="10583399" y="5504570"/>
            <a:ext cx="628522" cy="21388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TextBox 292"/>
          <xdr:cNvSpPr txBox="1">
            <a:spLocks noChangeArrowheads="1"/>
          </xdr:cNvSpPr>
        </xdr:nvSpPr>
        <xdr:spPr>
          <a:xfrm>
            <a:off x="10573971" y="5904700"/>
            <a:ext cx="476249" cy="288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94" name="TextBox 302"/>
          <xdr:cNvSpPr txBox="1">
            <a:spLocks noChangeArrowheads="1"/>
          </xdr:cNvSpPr>
        </xdr:nvSpPr>
        <xdr:spPr>
          <a:xfrm>
            <a:off x="10507405" y="6509500"/>
            <a:ext cx="657092" cy="288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ВНА</a:t>
            </a:r>
          </a:p>
        </xdr:txBody>
      </xdr:sp>
      <xdr:sp>
        <xdr:nvSpPr>
          <xdr:cNvPr id="95" name="Прямая со стрелкой 319"/>
          <xdr:cNvSpPr>
            <a:spLocks/>
          </xdr:cNvSpPr>
        </xdr:nvSpPr>
        <xdr:spPr>
          <a:xfrm>
            <a:off x="10183430" y="7439725"/>
            <a:ext cx="113334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TextBox 322"/>
          <xdr:cNvSpPr txBox="1">
            <a:spLocks noChangeArrowheads="1"/>
          </xdr:cNvSpPr>
        </xdr:nvSpPr>
        <xdr:spPr>
          <a:xfrm>
            <a:off x="10545402" y="7132720"/>
            <a:ext cx="590525" cy="4185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500</a:t>
            </a:r>
          </a:p>
        </xdr:txBody>
      </xdr:sp>
    </xdr:grpSp>
    <xdr:clientData/>
  </xdr:twoCellAnchor>
  <xdr:twoCellAnchor>
    <xdr:from>
      <xdr:col>9</xdr:col>
      <xdr:colOff>685800</xdr:colOff>
      <xdr:row>34</xdr:row>
      <xdr:rowOff>9525</xdr:rowOff>
    </xdr:from>
    <xdr:to>
      <xdr:col>11</xdr:col>
      <xdr:colOff>304800</xdr:colOff>
      <xdr:row>48</xdr:row>
      <xdr:rowOff>47625</xdr:rowOff>
    </xdr:to>
    <xdr:grpSp>
      <xdr:nvGrpSpPr>
        <xdr:cNvPr id="97" name="Группа 3357"/>
        <xdr:cNvGrpSpPr>
          <a:grpSpLocks/>
        </xdr:cNvGrpSpPr>
      </xdr:nvGrpSpPr>
      <xdr:grpSpPr>
        <a:xfrm>
          <a:off x="10458450" y="5734050"/>
          <a:ext cx="1790700" cy="2305050"/>
          <a:chOff x="11305179" y="5299351"/>
          <a:chExt cx="1571973" cy="2249225"/>
        </a:xfrm>
        <a:solidFill>
          <a:srgbClr val="FFFFFF"/>
        </a:solidFill>
      </xdr:grpSpPr>
      <xdr:sp>
        <xdr:nvSpPr>
          <xdr:cNvPr id="98" name="Прямоугольник 282"/>
          <xdr:cNvSpPr>
            <a:spLocks/>
          </xdr:cNvSpPr>
        </xdr:nvSpPr>
        <xdr:spPr>
          <a:xfrm>
            <a:off x="11305179" y="5717707"/>
            <a:ext cx="1562541" cy="151485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Прямоугольник 283"/>
          <xdr:cNvSpPr>
            <a:spLocks/>
          </xdr:cNvSpPr>
        </xdr:nvSpPr>
        <xdr:spPr>
          <a:xfrm>
            <a:off x="11848296" y="5299351"/>
            <a:ext cx="1019424" cy="42735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TextBox 291"/>
          <xdr:cNvSpPr txBox="1">
            <a:spLocks noChangeArrowheads="1"/>
          </xdr:cNvSpPr>
        </xdr:nvSpPr>
        <xdr:spPr>
          <a:xfrm>
            <a:off x="11905280" y="5903268"/>
            <a:ext cx="476308" cy="2879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01" name="TextBox 301"/>
          <xdr:cNvSpPr txBox="1">
            <a:spLocks noChangeArrowheads="1"/>
          </xdr:cNvSpPr>
        </xdr:nvSpPr>
        <xdr:spPr>
          <a:xfrm>
            <a:off x="11772055" y="6507747"/>
            <a:ext cx="933752" cy="2974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1600 А</a:t>
            </a:r>
          </a:p>
        </xdr:txBody>
      </xdr:sp>
      <xdr:sp>
        <xdr:nvSpPr>
          <xdr:cNvPr id="102" name="TextBox 328"/>
          <xdr:cNvSpPr txBox="1">
            <a:spLocks noChangeArrowheads="1"/>
          </xdr:cNvSpPr>
        </xdr:nvSpPr>
        <xdr:spPr>
          <a:xfrm>
            <a:off x="11895848" y="7121223"/>
            <a:ext cx="590669" cy="427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750</a:t>
            </a:r>
          </a:p>
        </xdr:txBody>
      </xdr:sp>
      <xdr:sp>
        <xdr:nvSpPr>
          <xdr:cNvPr id="103" name="Прямая со стрелкой 330"/>
          <xdr:cNvSpPr>
            <a:spLocks/>
          </xdr:cNvSpPr>
        </xdr:nvSpPr>
        <xdr:spPr>
          <a:xfrm flipV="1">
            <a:off x="11305179" y="7437239"/>
            <a:ext cx="157197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11</xdr:col>
      <xdr:colOff>590550</xdr:colOff>
      <xdr:row>36</xdr:row>
      <xdr:rowOff>123825</xdr:rowOff>
    </xdr:from>
    <xdr:to>
      <xdr:col>12</xdr:col>
      <xdr:colOff>790575</xdr:colOff>
      <xdr:row>48</xdr:row>
      <xdr:rowOff>47625</xdr:rowOff>
    </xdr:to>
    <xdr:grpSp>
      <xdr:nvGrpSpPr>
        <xdr:cNvPr id="104" name="Группа 3356"/>
        <xdr:cNvGrpSpPr>
          <a:grpSpLocks/>
        </xdr:cNvGrpSpPr>
      </xdr:nvGrpSpPr>
      <xdr:grpSpPr>
        <a:xfrm>
          <a:off x="12534900" y="6172200"/>
          <a:ext cx="1285875" cy="1866900"/>
          <a:chOff x="12873037" y="5719958"/>
          <a:chExt cx="1138238" cy="1824004"/>
        </a:xfrm>
        <a:solidFill>
          <a:srgbClr val="FFFFFF"/>
        </a:solidFill>
      </xdr:grpSpPr>
      <xdr:sp>
        <xdr:nvSpPr>
          <xdr:cNvPr id="105" name="Прямоугольник 284"/>
          <xdr:cNvSpPr>
            <a:spLocks/>
          </xdr:cNvSpPr>
        </xdr:nvSpPr>
        <xdr:spPr>
          <a:xfrm>
            <a:off x="12873037" y="5719958"/>
            <a:ext cx="1138238" cy="151711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TextBox 290"/>
          <xdr:cNvSpPr txBox="1">
            <a:spLocks noChangeArrowheads="1"/>
          </xdr:cNvSpPr>
        </xdr:nvSpPr>
        <xdr:spPr>
          <a:xfrm>
            <a:off x="13274835" y="5906006"/>
            <a:ext cx="478345" cy="2977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07" name="TextBox 300"/>
          <xdr:cNvSpPr txBox="1">
            <a:spLocks noChangeArrowheads="1"/>
          </xdr:cNvSpPr>
        </xdr:nvSpPr>
        <xdr:spPr>
          <a:xfrm>
            <a:off x="13265160" y="6501544"/>
            <a:ext cx="497410" cy="2977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СР</a:t>
            </a:r>
          </a:p>
        </xdr:txBody>
      </xdr:sp>
      <xdr:sp>
        <xdr:nvSpPr>
          <xdr:cNvPr id="108" name="Прямая со стрелкой 329"/>
          <xdr:cNvSpPr>
            <a:spLocks/>
          </xdr:cNvSpPr>
        </xdr:nvSpPr>
        <xdr:spPr>
          <a:xfrm>
            <a:off x="12873037" y="7441818"/>
            <a:ext cx="1138238" cy="91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TextBox 352"/>
          <xdr:cNvSpPr txBox="1">
            <a:spLocks noChangeArrowheads="1"/>
          </xdr:cNvSpPr>
        </xdr:nvSpPr>
        <xdr:spPr>
          <a:xfrm>
            <a:off x="13236419" y="7134473"/>
            <a:ext cx="593022" cy="409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550</a:t>
            </a:r>
          </a:p>
        </xdr:txBody>
      </xdr:sp>
    </xdr:grpSp>
    <xdr:clientData/>
  </xdr:twoCellAnchor>
  <xdr:twoCellAnchor>
    <xdr:from>
      <xdr:col>13</xdr:col>
      <xdr:colOff>9525</xdr:colOff>
      <xdr:row>36</xdr:row>
      <xdr:rowOff>114300</xdr:rowOff>
    </xdr:from>
    <xdr:to>
      <xdr:col>14</xdr:col>
      <xdr:colOff>57150</xdr:colOff>
      <xdr:row>48</xdr:row>
      <xdr:rowOff>47625</xdr:rowOff>
    </xdr:to>
    <xdr:grpSp>
      <xdr:nvGrpSpPr>
        <xdr:cNvPr id="110" name="Группа 3355"/>
        <xdr:cNvGrpSpPr>
          <a:grpSpLocks/>
        </xdr:cNvGrpSpPr>
      </xdr:nvGrpSpPr>
      <xdr:grpSpPr>
        <a:xfrm>
          <a:off x="14125575" y="6162675"/>
          <a:ext cx="1133475" cy="1876425"/>
          <a:chOff x="14006512" y="5715000"/>
          <a:chExt cx="992982" cy="1828961"/>
        </a:xfrm>
        <a:solidFill>
          <a:srgbClr val="FFFFFF"/>
        </a:solidFill>
      </xdr:grpSpPr>
      <xdr:sp>
        <xdr:nvSpPr>
          <xdr:cNvPr id="111" name="Прямоугольник 285"/>
          <xdr:cNvSpPr>
            <a:spLocks/>
          </xdr:cNvSpPr>
        </xdr:nvSpPr>
        <xdr:spPr>
          <a:xfrm>
            <a:off x="14006512" y="5715000"/>
            <a:ext cx="992982" cy="152261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2" name="TextBox 289"/>
          <xdr:cNvSpPr txBox="1">
            <a:spLocks noChangeArrowheads="1"/>
          </xdr:cNvSpPr>
        </xdr:nvSpPr>
        <xdr:spPr>
          <a:xfrm>
            <a:off x="14340650" y="5900640"/>
            <a:ext cx="477376" cy="297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13" name="TextBox 297"/>
          <xdr:cNvSpPr txBox="1">
            <a:spLocks noChangeArrowheads="1"/>
          </xdr:cNvSpPr>
        </xdr:nvSpPr>
        <xdr:spPr>
          <a:xfrm>
            <a:off x="14273872" y="6467160"/>
            <a:ext cx="639729" cy="3712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ЗСШ</a:t>
            </a:r>
          </a:p>
        </xdr:txBody>
      </xdr:sp>
      <xdr:sp>
        <xdr:nvSpPr>
          <xdr:cNvPr id="114" name="Прямая со стрелкой 344"/>
          <xdr:cNvSpPr>
            <a:spLocks/>
          </xdr:cNvSpPr>
        </xdr:nvSpPr>
        <xdr:spPr>
          <a:xfrm>
            <a:off x="14006512" y="7451141"/>
            <a:ext cx="99298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5" name="TextBox 353"/>
          <xdr:cNvSpPr txBox="1">
            <a:spLocks noChangeArrowheads="1"/>
          </xdr:cNvSpPr>
        </xdr:nvSpPr>
        <xdr:spPr>
          <a:xfrm>
            <a:off x="14302421" y="7135645"/>
            <a:ext cx="592066" cy="4083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450</a:t>
            </a:r>
          </a:p>
        </xdr:txBody>
      </xdr:sp>
    </xdr:grpSp>
    <xdr:clientData/>
  </xdr:twoCellAnchor>
  <xdr:twoCellAnchor>
    <xdr:from>
      <xdr:col>14</xdr:col>
      <xdr:colOff>361950</xdr:colOff>
      <xdr:row>36</xdr:row>
      <xdr:rowOff>114300</xdr:rowOff>
    </xdr:from>
    <xdr:to>
      <xdr:col>15</xdr:col>
      <xdr:colOff>190500</xdr:colOff>
      <xdr:row>48</xdr:row>
      <xdr:rowOff>38100</xdr:rowOff>
    </xdr:to>
    <xdr:grpSp>
      <xdr:nvGrpSpPr>
        <xdr:cNvPr id="116" name="Группа 3354"/>
        <xdr:cNvGrpSpPr>
          <a:grpSpLocks/>
        </xdr:cNvGrpSpPr>
      </xdr:nvGrpSpPr>
      <xdr:grpSpPr>
        <a:xfrm>
          <a:off x="15563850" y="6162675"/>
          <a:ext cx="914400" cy="1866900"/>
          <a:chOff x="14999509" y="5715340"/>
          <a:chExt cx="811991" cy="1826252"/>
        </a:xfrm>
        <a:solidFill>
          <a:srgbClr val="FFFFFF"/>
        </a:solidFill>
      </xdr:grpSpPr>
      <xdr:sp>
        <xdr:nvSpPr>
          <xdr:cNvPr id="117" name="Прямоугольник 286"/>
          <xdr:cNvSpPr>
            <a:spLocks/>
          </xdr:cNvSpPr>
        </xdr:nvSpPr>
        <xdr:spPr>
          <a:xfrm>
            <a:off x="14999509" y="5715340"/>
            <a:ext cx="811991" cy="15189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8" name="TextBox 287"/>
          <xdr:cNvSpPr txBox="1">
            <a:spLocks noChangeArrowheads="1"/>
          </xdr:cNvSpPr>
        </xdr:nvSpPr>
        <xdr:spPr>
          <a:xfrm>
            <a:off x="15085580" y="6488758"/>
            <a:ext cx="620970" cy="624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 vert="vert27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Перех.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камера</a:t>
            </a:r>
          </a:p>
        </xdr:txBody>
      </xdr:sp>
      <xdr:sp>
        <xdr:nvSpPr>
          <xdr:cNvPr id="119" name="TextBox 288"/>
          <xdr:cNvSpPr txBox="1">
            <a:spLocks noChangeArrowheads="1"/>
          </xdr:cNvSpPr>
        </xdr:nvSpPr>
        <xdr:spPr>
          <a:xfrm>
            <a:off x="15219153" y="5901618"/>
            <a:ext cx="468113" cy="2981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120" name="Прямая со стрелкой 345"/>
          <xdr:cNvSpPr>
            <a:spLocks/>
          </xdr:cNvSpPr>
        </xdr:nvSpPr>
        <xdr:spPr>
          <a:xfrm flipV="1">
            <a:off x="14999509" y="7439322"/>
            <a:ext cx="81199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1" name="TextBox 354"/>
          <xdr:cNvSpPr txBox="1">
            <a:spLocks noChangeArrowheads="1"/>
          </xdr:cNvSpPr>
        </xdr:nvSpPr>
        <xdr:spPr>
          <a:xfrm>
            <a:off x="15200071" y="7122467"/>
            <a:ext cx="582807" cy="4191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350</a:t>
            </a:r>
          </a:p>
        </xdr:txBody>
      </xdr:sp>
    </xdr:grpSp>
    <xdr:clientData/>
  </xdr:twoCellAnchor>
  <xdr:twoCellAnchor>
    <xdr:from>
      <xdr:col>3</xdr:col>
      <xdr:colOff>57150</xdr:colOff>
      <xdr:row>3</xdr:row>
      <xdr:rowOff>9525</xdr:rowOff>
    </xdr:from>
    <xdr:to>
      <xdr:col>4</xdr:col>
      <xdr:colOff>533400</xdr:colOff>
      <xdr:row>18</xdr:row>
      <xdr:rowOff>47625</xdr:rowOff>
    </xdr:to>
    <xdr:grpSp>
      <xdr:nvGrpSpPr>
        <xdr:cNvPr id="122" name="Группа 3381"/>
        <xdr:cNvGrpSpPr>
          <a:grpSpLocks/>
        </xdr:cNvGrpSpPr>
      </xdr:nvGrpSpPr>
      <xdr:grpSpPr>
        <a:xfrm>
          <a:off x="3314700" y="714375"/>
          <a:ext cx="1562100" cy="2466975"/>
          <a:chOff x="4463418" y="817683"/>
          <a:chExt cx="1373025" cy="2468850"/>
        </a:xfrm>
        <a:solidFill>
          <a:srgbClr val="FFFFFF"/>
        </a:solidFill>
      </xdr:grpSpPr>
      <xdr:sp>
        <xdr:nvSpPr>
          <xdr:cNvPr id="123" name="Прямая со стрелкой 64"/>
          <xdr:cNvSpPr>
            <a:spLocks/>
          </xdr:cNvSpPr>
        </xdr:nvSpPr>
        <xdr:spPr>
          <a:xfrm>
            <a:off x="4463418" y="1122586"/>
            <a:ext cx="135380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4" name="TextBox 65"/>
          <xdr:cNvSpPr txBox="1">
            <a:spLocks noChangeArrowheads="1"/>
          </xdr:cNvSpPr>
        </xdr:nvSpPr>
        <xdr:spPr>
          <a:xfrm>
            <a:off x="4873266" y="817683"/>
            <a:ext cx="591087" cy="438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650</a:t>
            </a:r>
          </a:p>
        </xdr:txBody>
      </xdr:sp>
      <xdr:sp>
        <xdr:nvSpPr>
          <xdr:cNvPr id="125" name="Прямоугольник 387"/>
          <xdr:cNvSpPr>
            <a:spLocks/>
          </xdr:cNvSpPr>
        </xdr:nvSpPr>
        <xdr:spPr>
          <a:xfrm>
            <a:off x="4463418" y="1294171"/>
            <a:ext cx="1373025" cy="156339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6" name="Прямоугольник 388"/>
          <xdr:cNvSpPr>
            <a:spLocks/>
          </xdr:cNvSpPr>
        </xdr:nvSpPr>
        <xdr:spPr>
          <a:xfrm>
            <a:off x="4463418" y="2857570"/>
            <a:ext cx="848529" cy="42896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7" name="TextBox 389"/>
          <xdr:cNvSpPr txBox="1">
            <a:spLocks noChangeArrowheads="1"/>
          </xdr:cNvSpPr>
        </xdr:nvSpPr>
        <xdr:spPr>
          <a:xfrm>
            <a:off x="4806674" y="1523157"/>
            <a:ext cx="820039" cy="2857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Ввод 1</a:t>
            </a:r>
          </a:p>
        </xdr:txBody>
      </xdr:sp>
      <xdr:sp>
        <xdr:nvSpPr>
          <xdr:cNvPr id="128" name="TextBox 390"/>
          <xdr:cNvSpPr txBox="1">
            <a:spLocks noChangeArrowheads="1"/>
          </xdr:cNvSpPr>
        </xdr:nvSpPr>
        <xdr:spPr>
          <a:xfrm>
            <a:off x="5026015" y="2295290"/>
            <a:ext cx="324034" cy="3049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2</a:t>
            </a:r>
          </a:p>
        </xdr:txBody>
      </xdr:sp>
    </xdr:grpSp>
    <xdr:clientData/>
  </xdr:twoCellAnchor>
  <xdr:twoCellAnchor>
    <xdr:from>
      <xdr:col>1</xdr:col>
      <xdr:colOff>390525</xdr:colOff>
      <xdr:row>34</xdr:row>
      <xdr:rowOff>0</xdr:rowOff>
    </xdr:from>
    <xdr:to>
      <xdr:col>2</xdr:col>
      <xdr:colOff>866775</xdr:colOff>
      <xdr:row>48</xdr:row>
      <xdr:rowOff>57150</xdr:rowOff>
    </xdr:to>
    <xdr:grpSp>
      <xdr:nvGrpSpPr>
        <xdr:cNvPr id="129" name="Группа 3384"/>
        <xdr:cNvGrpSpPr>
          <a:grpSpLocks/>
        </xdr:cNvGrpSpPr>
      </xdr:nvGrpSpPr>
      <xdr:grpSpPr>
        <a:xfrm>
          <a:off x="1476375" y="5724525"/>
          <a:ext cx="1562100" cy="2324100"/>
          <a:chOff x="4460124" y="5729932"/>
          <a:chExt cx="1371903" cy="2362785"/>
        </a:xfrm>
        <a:solidFill>
          <a:srgbClr val="FFFFFF"/>
        </a:solidFill>
      </xdr:grpSpPr>
      <xdr:sp>
        <xdr:nvSpPr>
          <xdr:cNvPr id="130" name="Прямоугольник 392"/>
          <xdr:cNvSpPr>
            <a:spLocks/>
          </xdr:cNvSpPr>
        </xdr:nvSpPr>
        <xdr:spPr>
          <a:xfrm>
            <a:off x="4460124" y="6175317"/>
            <a:ext cx="1371903" cy="156888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1" name="Прямоугольник 396"/>
          <xdr:cNvSpPr>
            <a:spLocks/>
          </xdr:cNvSpPr>
        </xdr:nvSpPr>
        <xdr:spPr>
          <a:xfrm>
            <a:off x="4993794" y="5729932"/>
            <a:ext cx="838233" cy="44538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2" name="Прямая со стрелкой 397"/>
          <xdr:cNvSpPr>
            <a:spLocks/>
          </xdr:cNvSpPr>
        </xdr:nvSpPr>
        <xdr:spPr>
          <a:xfrm flipV="1">
            <a:off x="4460124" y="7966899"/>
            <a:ext cx="137190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3" name="TextBox 398"/>
          <xdr:cNvSpPr txBox="1">
            <a:spLocks noChangeArrowheads="1"/>
          </xdr:cNvSpPr>
        </xdr:nvSpPr>
        <xdr:spPr>
          <a:xfrm>
            <a:off x="4936517" y="7647332"/>
            <a:ext cx="590604" cy="445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650</a:t>
            </a:r>
          </a:p>
        </xdr:txBody>
      </xdr:sp>
      <xdr:sp>
        <xdr:nvSpPr>
          <xdr:cNvPr id="134" name="TextBox 399"/>
          <xdr:cNvSpPr txBox="1">
            <a:spLocks noChangeArrowheads="1"/>
          </xdr:cNvSpPr>
        </xdr:nvSpPr>
        <xdr:spPr>
          <a:xfrm>
            <a:off x="4974588" y="6369065"/>
            <a:ext cx="466790" cy="300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135" name="TextBox 400"/>
          <xdr:cNvSpPr txBox="1">
            <a:spLocks noChangeArrowheads="1"/>
          </xdr:cNvSpPr>
        </xdr:nvSpPr>
        <xdr:spPr>
          <a:xfrm>
            <a:off x="4822306" y="7008199"/>
            <a:ext cx="905113" cy="310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Ввод 2</a:t>
            </a:r>
          </a:p>
        </xdr:txBody>
      </xdr:sp>
    </xdr:grpSp>
    <xdr:clientData/>
  </xdr:twoCellAnchor>
  <xdr:twoCellAnchor>
    <xdr:from>
      <xdr:col>14</xdr:col>
      <xdr:colOff>1038225</xdr:colOff>
      <xdr:row>26</xdr:row>
      <xdr:rowOff>28575</xdr:rowOff>
    </xdr:from>
    <xdr:to>
      <xdr:col>17</xdr:col>
      <xdr:colOff>152400</xdr:colOff>
      <xdr:row>46</xdr:row>
      <xdr:rowOff>28575</xdr:rowOff>
    </xdr:to>
    <xdr:grpSp>
      <xdr:nvGrpSpPr>
        <xdr:cNvPr id="136" name="Группа 3383"/>
        <xdr:cNvGrpSpPr>
          <a:grpSpLocks/>
        </xdr:cNvGrpSpPr>
      </xdr:nvGrpSpPr>
      <xdr:grpSpPr>
        <a:xfrm>
          <a:off x="16240125" y="4457700"/>
          <a:ext cx="2371725" cy="3238500"/>
          <a:chOff x="3759927" y="2885629"/>
          <a:chExt cx="2073972" cy="3292432"/>
        </a:xfrm>
        <a:solidFill>
          <a:srgbClr val="FFFFFF"/>
        </a:solidFill>
      </xdr:grpSpPr>
      <xdr:sp>
        <xdr:nvSpPr>
          <xdr:cNvPr id="137" name="Прямая соединительная линия 383"/>
          <xdr:cNvSpPr>
            <a:spLocks/>
          </xdr:cNvSpPr>
        </xdr:nvSpPr>
        <xdr:spPr>
          <a:xfrm flipH="1">
            <a:off x="5833899" y="2895506"/>
            <a:ext cx="0" cy="3282555"/>
          </a:xfrm>
          <a:prstGeom prst="line">
            <a:avLst/>
          </a:prstGeom>
          <a:noFill/>
          <a:ln w="254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8" name="Прямая соединительная линия 391"/>
          <xdr:cNvSpPr>
            <a:spLocks/>
          </xdr:cNvSpPr>
        </xdr:nvSpPr>
        <xdr:spPr>
          <a:xfrm>
            <a:off x="4473373" y="2895506"/>
            <a:ext cx="0" cy="3282555"/>
          </a:xfrm>
          <a:prstGeom prst="line">
            <a:avLst/>
          </a:prstGeom>
          <a:noFill/>
          <a:ln w="254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9" name="Прямая со стрелкой 401"/>
          <xdr:cNvSpPr>
            <a:spLocks/>
          </xdr:cNvSpPr>
        </xdr:nvSpPr>
        <xdr:spPr>
          <a:xfrm>
            <a:off x="4254569" y="2885629"/>
            <a:ext cx="0" cy="329243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0" name="TextBox 411"/>
          <xdr:cNvSpPr txBox="1">
            <a:spLocks noChangeArrowheads="1"/>
          </xdr:cNvSpPr>
        </xdr:nvSpPr>
        <xdr:spPr>
          <a:xfrm>
            <a:off x="3759927" y="4105475"/>
            <a:ext cx="741963" cy="522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2000</a:t>
            </a:r>
          </a:p>
        </xdr:txBody>
      </xdr:sp>
      <xdr:sp>
        <xdr:nvSpPr>
          <xdr:cNvPr id="141" name="TextBox 412"/>
          <xdr:cNvSpPr txBox="1">
            <a:spLocks noChangeArrowheads="1"/>
          </xdr:cNvSpPr>
        </xdr:nvSpPr>
        <xdr:spPr>
          <a:xfrm>
            <a:off x="4844614" y="4347469"/>
            <a:ext cx="818182" cy="3094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ШМ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0</xdr:rowOff>
    </xdr:from>
    <xdr:to>
      <xdr:col>17</xdr:col>
      <xdr:colOff>1323975</xdr:colOff>
      <xdr:row>8</xdr:row>
      <xdr:rowOff>85725</xdr:rowOff>
    </xdr:to>
    <xdr:pic>
      <xdr:nvPicPr>
        <xdr:cNvPr id="1" name="Рисунок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21925" y="0"/>
          <a:ext cx="1314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17</xdr:col>
      <xdr:colOff>1323975</xdr:colOff>
      <xdr:row>8</xdr:row>
      <xdr:rowOff>85725</xdr:rowOff>
    </xdr:to>
    <xdr:pic>
      <xdr:nvPicPr>
        <xdr:cNvPr id="2" name="Рисунок 1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021925" y="0"/>
          <a:ext cx="1314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8"/>
  <sheetViews>
    <sheetView tabSelected="1" view="pageBreakPreview" zoomScale="70" zoomScaleNormal="80" zoomScaleSheetLayoutView="70" workbookViewId="0" topLeftCell="A49">
      <selection activeCell="E18" sqref="E18"/>
    </sheetView>
  </sheetViews>
  <sheetFormatPr defaultColWidth="9.00390625" defaultRowHeight="12.75"/>
  <cols>
    <col min="1" max="1" width="5.125" style="0" customWidth="1"/>
    <col min="2" max="2" width="44.00390625" style="0" customWidth="1"/>
    <col min="3" max="3" width="12.125" style="0" customWidth="1"/>
    <col min="4" max="4" width="31.25390625" style="0" customWidth="1"/>
    <col min="5" max="36" width="19.75390625" style="0" customWidth="1"/>
  </cols>
  <sheetData>
    <row r="1" spans="2:35" ht="32.25" thickBot="1">
      <c r="B1" s="71" t="s">
        <v>98</v>
      </c>
      <c r="C1" s="71"/>
      <c r="D1" s="71"/>
      <c r="E1" s="71"/>
      <c r="F1" s="71"/>
      <c r="G1" s="15"/>
      <c r="H1" s="2"/>
      <c r="I1" s="2"/>
      <c r="N1" s="3"/>
      <c r="O1" s="71"/>
      <c r="P1" s="71"/>
      <c r="Q1" s="15"/>
      <c r="R1" s="2"/>
      <c r="S1" s="2"/>
      <c r="U1" s="71"/>
      <c r="V1" s="78"/>
      <c r="W1" s="15"/>
      <c r="X1" s="2"/>
      <c r="Y1" s="2"/>
      <c r="AD1" s="3"/>
      <c r="AE1" s="71"/>
      <c r="AF1" s="78"/>
      <c r="AG1" s="15"/>
      <c r="AH1" s="2"/>
      <c r="AI1" s="2"/>
    </row>
    <row r="2" spans="1:36" ht="15.75" customHeight="1" thickBot="1">
      <c r="A2" s="72" t="s">
        <v>0</v>
      </c>
      <c r="B2" s="73"/>
      <c r="C2" s="73"/>
      <c r="D2" s="76"/>
      <c r="E2" s="72"/>
      <c r="F2" s="73"/>
      <c r="G2" s="73"/>
      <c r="H2" s="73"/>
      <c r="I2" s="73"/>
      <c r="J2" s="73"/>
      <c r="K2" s="73"/>
      <c r="L2" s="73"/>
      <c r="M2" s="73"/>
      <c r="N2" s="77"/>
      <c r="O2" s="72"/>
      <c r="P2" s="73"/>
      <c r="Q2" s="73"/>
      <c r="R2" s="73"/>
      <c r="S2" s="73"/>
      <c r="T2" s="73"/>
      <c r="U2" s="72"/>
      <c r="V2" s="73"/>
      <c r="W2" s="73"/>
      <c r="X2" s="73"/>
      <c r="Y2" s="73"/>
      <c r="Z2" s="73"/>
      <c r="AA2" s="73"/>
      <c r="AB2" s="73"/>
      <c r="AC2" s="73"/>
      <c r="AD2" s="77"/>
      <c r="AE2" s="72"/>
      <c r="AF2" s="73"/>
      <c r="AG2" s="73"/>
      <c r="AH2" s="73"/>
      <c r="AI2" s="73"/>
      <c r="AJ2" s="73"/>
    </row>
    <row r="3" spans="1:36" ht="18" customHeight="1">
      <c r="A3" s="6">
        <v>1</v>
      </c>
      <c r="B3" s="91" t="s">
        <v>72</v>
      </c>
      <c r="C3" s="92"/>
      <c r="D3" s="92"/>
      <c r="E3" s="21">
        <v>1</v>
      </c>
      <c r="F3" s="21">
        <v>2</v>
      </c>
      <c r="G3" s="21">
        <v>3</v>
      </c>
      <c r="H3" s="21">
        <v>4</v>
      </c>
      <c r="I3" s="21">
        <v>5</v>
      </c>
      <c r="J3" s="21">
        <v>6</v>
      </c>
      <c r="K3" s="21">
        <v>7</v>
      </c>
      <c r="L3" s="21">
        <v>8</v>
      </c>
      <c r="M3" s="21">
        <v>9</v>
      </c>
      <c r="N3" s="19">
        <v>10</v>
      </c>
      <c r="O3" s="21">
        <v>11</v>
      </c>
      <c r="P3" s="19">
        <v>12</v>
      </c>
      <c r="Q3" s="21">
        <v>13</v>
      </c>
      <c r="R3" s="21">
        <v>14</v>
      </c>
      <c r="S3" s="21">
        <v>15</v>
      </c>
      <c r="T3" s="21">
        <v>16</v>
      </c>
      <c r="U3" s="21">
        <v>17</v>
      </c>
      <c r="V3" s="19">
        <v>18</v>
      </c>
      <c r="W3" s="21">
        <v>19</v>
      </c>
      <c r="X3" s="19">
        <v>20</v>
      </c>
      <c r="Y3" s="21">
        <v>21</v>
      </c>
      <c r="Z3" s="19">
        <v>22</v>
      </c>
      <c r="AA3" s="21">
        <v>23</v>
      </c>
      <c r="AB3" s="19">
        <v>24</v>
      </c>
      <c r="AC3" s="21">
        <v>25</v>
      </c>
      <c r="AD3" s="19">
        <v>26</v>
      </c>
      <c r="AE3" s="21">
        <v>27</v>
      </c>
      <c r="AF3" s="19">
        <v>28</v>
      </c>
      <c r="AG3" s="21">
        <v>29</v>
      </c>
      <c r="AH3" s="19">
        <v>30</v>
      </c>
      <c r="AI3" s="21">
        <v>31</v>
      </c>
      <c r="AJ3" s="19">
        <v>32</v>
      </c>
    </row>
    <row r="4" spans="1:36" ht="18" customHeight="1">
      <c r="A4" s="6">
        <v>2</v>
      </c>
      <c r="B4" s="12" t="s">
        <v>1</v>
      </c>
      <c r="C4" s="12"/>
      <c r="D4" s="17" t="s">
        <v>94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4"/>
      <c r="R4" s="74"/>
      <c r="S4" s="74"/>
      <c r="T4" s="74"/>
      <c r="U4" s="74"/>
      <c r="V4" s="75"/>
      <c r="W4" s="74"/>
      <c r="X4" s="74"/>
      <c r="Y4" s="74"/>
      <c r="Z4" s="74"/>
      <c r="AA4" s="74"/>
      <c r="AB4" s="74"/>
      <c r="AC4" s="74"/>
      <c r="AD4" s="74"/>
      <c r="AE4" s="74"/>
      <c r="AF4" s="75"/>
      <c r="AG4" s="74"/>
      <c r="AH4" s="74"/>
      <c r="AI4" s="74"/>
      <c r="AJ4" s="74"/>
    </row>
    <row r="5" spans="1:36" ht="18" customHeight="1">
      <c r="A5" s="6">
        <v>3</v>
      </c>
      <c r="B5" s="12" t="s">
        <v>2</v>
      </c>
      <c r="C5" s="12"/>
      <c r="D5" s="17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4"/>
      <c r="R5" s="74"/>
      <c r="S5" s="74"/>
      <c r="T5" s="74"/>
      <c r="U5" s="74"/>
      <c r="V5" s="75"/>
      <c r="W5" s="74"/>
      <c r="X5" s="74"/>
      <c r="Y5" s="74"/>
      <c r="Z5" s="74"/>
      <c r="AA5" s="74"/>
      <c r="AB5" s="74"/>
      <c r="AC5" s="74"/>
      <c r="AD5" s="74"/>
      <c r="AE5" s="74"/>
      <c r="AF5" s="75"/>
      <c r="AG5" s="74"/>
      <c r="AH5" s="74"/>
      <c r="AI5" s="74"/>
      <c r="AJ5" s="74"/>
    </row>
    <row r="6" spans="1:36" ht="18" customHeight="1">
      <c r="A6" s="6">
        <v>4</v>
      </c>
      <c r="B6" s="12" t="s">
        <v>197</v>
      </c>
      <c r="C6" s="12"/>
      <c r="D6" s="1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74"/>
      <c r="R6" s="74"/>
      <c r="S6" s="74"/>
      <c r="T6" s="74"/>
      <c r="U6" s="74"/>
      <c r="V6" s="75"/>
      <c r="W6" s="74"/>
      <c r="X6" s="74"/>
      <c r="Y6" s="74"/>
      <c r="Z6" s="74"/>
      <c r="AA6" s="74"/>
      <c r="AB6" s="74"/>
      <c r="AC6" s="74"/>
      <c r="AD6" s="74"/>
      <c r="AE6" s="74"/>
      <c r="AF6" s="75"/>
      <c r="AG6" s="74"/>
      <c r="AH6" s="74"/>
      <c r="AI6" s="74"/>
      <c r="AJ6" s="74"/>
    </row>
    <row r="7" spans="1:36" ht="18" customHeight="1">
      <c r="A7" s="6">
        <v>5</v>
      </c>
      <c r="B7" s="12" t="s">
        <v>126</v>
      </c>
      <c r="C7" s="12"/>
      <c r="D7" s="18" t="s">
        <v>93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4"/>
      <c r="R7" s="74"/>
      <c r="S7" s="74"/>
      <c r="T7" s="74"/>
      <c r="U7" s="74"/>
      <c r="V7" s="75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4"/>
      <c r="AH7" s="74"/>
      <c r="AI7" s="74"/>
      <c r="AJ7" s="74"/>
    </row>
    <row r="8" spans="1:36" ht="18" customHeight="1">
      <c r="A8" s="6">
        <v>6</v>
      </c>
      <c r="B8" s="12" t="s">
        <v>125</v>
      </c>
      <c r="C8" s="12"/>
      <c r="D8" s="18" t="s">
        <v>206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4"/>
      <c r="R8" s="74"/>
      <c r="S8" s="74"/>
      <c r="T8" s="74"/>
      <c r="U8" s="74"/>
      <c r="V8" s="75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74"/>
      <c r="AH8" s="74"/>
      <c r="AI8" s="74"/>
      <c r="AJ8" s="74"/>
    </row>
    <row r="9" spans="1:36" ht="18" customHeight="1">
      <c r="A9" s="6">
        <v>7</v>
      </c>
      <c r="B9" s="12" t="s">
        <v>195</v>
      </c>
      <c r="C9" s="12"/>
      <c r="D9" s="18" t="s">
        <v>150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4"/>
      <c r="R9" s="74"/>
      <c r="S9" s="74"/>
      <c r="T9" s="74"/>
      <c r="U9" s="74"/>
      <c r="V9" s="75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4"/>
      <c r="AH9" s="74"/>
      <c r="AI9" s="74"/>
      <c r="AJ9" s="74"/>
    </row>
    <row r="10" spans="1:36" ht="18" customHeight="1">
      <c r="A10" s="6">
        <v>8</v>
      </c>
      <c r="B10" s="12" t="s">
        <v>196</v>
      </c>
      <c r="C10" s="12"/>
      <c r="D10" s="18" t="s">
        <v>150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4"/>
      <c r="R10" s="74"/>
      <c r="S10" s="74"/>
      <c r="T10" s="74"/>
      <c r="U10" s="74"/>
      <c r="V10" s="75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74"/>
      <c r="AH10" s="74"/>
      <c r="AI10" s="74"/>
      <c r="AJ10" s="74"/>
    </row>
    <row r="11" spans="1:36" ht="35.25" customHeight="1">
      <c r="A11" s="6">
        <v>9</v>
      </c>
      <c r="B11" s="12" t="s">
        <v>198</v>
      </c>
      <c r="C11" s="12"/>
      <c r="D11" s="18" t="s">
        <v>150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5"/>
      <c r="Q11" s="74"/>
      <c r="R11" s="74"/>
      <c r="S11" s="74"/>
      <c r="T11" s="74"/>
      <c r="U11" s="74"/>
      <c r="V11" s="75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4"/>
      <c r="AH11" s="74"/>
      <c r="AI11" s="74"/>
      <c r="AJ11" s="74"/>
    </row>
    <row r="12" spans="1:36" ht="15.75">
      <c r="A12" s="6">
        <v>10</v>
      </c>
      <c r="B12" s="12" t="s">
        <v>199</v>
      </c>
      <c r="C12" s="12"/>
      <c r="D12" s="18" t="s">
        <v>150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5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4"/>
      <c r="AH12" s="74"/>
      <c r="AI12" s="74"/>
      <c r="AJ12" s="74"/>
    </row>
    <row r="13" spans="1:36" ht="74.25" customHeight="1">
      <c r="A13" s="6">
        <v>11</v>
      </c>
      <c r="B13" s="91" t="s">
        <v>73</v>
      </c>
      <c r="C13" s="91"/>
      <c r="D13" s="91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74"/>
      <c r="R13" s="74"/>
      <c r="S13" s="74"/>
      <c r="T13" s="74"/>
      <c r="U13" s="74"/>
      <c r="V13" s="75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74"/>
      <c r="AH13" s="74"/>
      <c r="AI13" s="74"/>
      <c r="AJ13" s="74"/>
    </row>
    <row r="14" spans="1:36" ht="18" customHeight="1">
      <c r="A14" s="6">
        <v>12</v>
      </c>
      <c r="B14" s="85" t="s">
        <v>107</v>
      </c>
      <c r="C14" s="86"/>
      <c r="D14" s="12" t="s">
        <v>203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ht="33" customHeight="1">
      <c r="A15" s="6"/>
      <c r="B15" s="89"/>
      <c r="C15" s="90"/>
      <c r="D15" s="13" t="s">
        <v>218</v>
      </c>
      <c r="E15" s="64" t="str">
        <f aca="true" t="shared" si="0" ref="E15:AJ15">IF(OR(E$14=E122,E$14=E123,E$14=E124,E$14=E125,E$14=E126,E$14=E127,E$14=E128),"Соответствует"," АКТУАЛИЗИРУЙТЕ ШИРИНУ!")</f>
        <v> АКТУАЛИЗИРУЙТЕ ШИРИНУ!</v>
      </c>
      <c r="F15" s="70" t="str">
        <f t="shared" si="0"/>
        <v> АКТУАЛИЗИРУЙТЕ ШИРИНУ!</v>
      </c>
      <c r="G15" s="70" t="str">
        <f t="shared" si="0"/>
        <v> АКТУАЛИЗИРУЙТЕ ШИРИНУ!</v>
      </c>
      <c r="H15" s="70" t="str">
        <f t="shared" si="0"/>
        <v> АКТУАЛИЗИРУЙТЕ ШИРИНУ!</v>
      </c>
      <c r="I15" s="70" t="str">
        <f t="shared" si="0"/>
        <v> АКТУАЛИЗИРУЙТЕ ШИРИНУ!</v>
      </c>
      <c r="J15" s="70" t="str">
        <f t="shared" si="0"/>
        <v> АКТУАЛИЗИРУЙТЕ ШИРИНУ!</v>
      </c>
      <c r="K15" s="70" t="str">
        <f t="shared" si="0"/>
        <v> АКТУАЛИЗИРУЙТЕ ШИРИНУ!</v>
      </c>
      <c r="L15" s="70" t="str">
        <f t="shared" si="0"/>
        <v> АКТУАЛИЗИРУЙТЕ ШИРИНУ!</v>
      </c>
      <c r="M15" s="70" t="str">
        <f t="shared" si="0"/>
        <v> АКТУАЛИЗИРУЙТЕ ШИРИНУ!</v>
      </c>
      <c r="N15" s="70" t="str">
        <f t="shared" si="0"/>
        <v> АКТУАЛИЗИРУЙТЕ ШИРИНУ!</v>
      </c>
      <c r="O15" s="70" t="str">
        <f t="shared" si="0"/>
        <v> АКТУАЛИЗИРУЙТЕ ШИРИНУ!</v>
      </c>
      <c r="P15" s="70" t="str">
        <f t="shared" si="0"/>
        <v> АКТУАЛИЗИРУЙТЕ ШИРИНУ!</v>
      </c>
      <c r="Q15" s="70" t="str">
        <f t="shared" si="0"/>
        <v> АКТУАЛИЗИРУЙТЕ ШИРИНУ!</v>
      </c>
      <c r="R15" s="70" t="str">
        <f t="shared" si="0"/>
        <v> АКТУАЛИЗИРУЙТЕ ШИРИНУ!</v>
      </c>
      <c r="S15" s="70" t="str">
        <f t="shared" si="0"/>
        <v> АКТУАЛИЗИРУЙТЕ ШИРИНУ!</v>
      </c>
      <c r="T15" s="70" t="str">
        <f t="shared" si="0"/>
        <v> АКТУАЛИЗИРУЙТЕ ШИРИНУ!</v>
      </c>
      <c r="U15" s="70" t="str">
        <f t="shared" si="0"/>
        <v> АКТУАЛИЗИРУЙТЕ ШИРИНУ!</v>
      </c>
      <c r="V15" s="70" t="str">
        <f t="shared" si="0"/>
        <v> АКТУАЛИЗИРУЙТЕ ШИРИНУ!</v>
      </c>
      <c r="W15" s="70" t="str">
        <f t="shared" si="0"/>
        <v> АКТУАЛИЗИРУЙТЕ ШИРИНУ!</v>
      </c>
      <c r="X15" s="70" t="str">
        <f t="shared" si="0"/>
        <v> АКТУАЛИЗИРУЙТЕ ШИРИНУ!</v>
      </c>
      <c r="Y15" s="70" t="str">
        <f t="shared" si="0"/>
        <v> АКТУАЛИЗИРУЙТЕ ШИРИНУ!</v>
      </c>
      <c r="Z15" s="70" t="str">
        <f t="shared" si="0"/>
        <v> АКТУАЛИЗИРУЙТЕ ШИРИНУ!</v>
      </c>
      <c r="AA15" s="70" t="str">
        <f t="shared" si="0"/>
        <v> АКТУАЛИЗИРУЙТЕ ШИРИНУ!</v>
      </c>
      <c r="AB15" s="70" t="str">
        <f t="shared" si="0"/>
        <v> АКТУАЛИЗИРУЙТЕ ШИРИНУ!</v>
      </c>
      <c r="AC15" s="70" t="str">
        <f t="shared" si="0"/>
        <v> АКТУАЛИЗИРУЙТЕ ШИРИНУ!</v>
      </c>
      <c r="AD15" s="70" t="str">
        <f t="shared" si="0"/>
        <v> АКТУАЛИЗИРУЙТЕ ШИРИНУ!</v>
      </c>
      <c r="AE15" s="70" t="str">
        <f t="shared" si="0"/>
        <v> АКТУАЛИЗИРУЙТЕ ШИРИНУ!</v>
      </c>
      <c r="AF15" s="70" t="str">
        <f t="shared" si="0"/>
        <v> АКТУАЛИЗИРУЙТЕ ШИРИНУ!</v>
      </c>
      <c r="AG15" s="70" t="str">
        <f t="shared" si="0"/>
        <v> АКТУАЛИЗИРУЙТЕ ШИРИНУ!</v>
      </c>
      <c r="AH15" s="70" t="str">
        <f t="shared" si="0"/>
        <v> АКТУАЛИЗИРУЙТЕ ШИРИНУ!</v>
      </c>
      <c r="AI15" s="70" t="str">
        <f t="shared" si="0"/>
        <v> АКТУАЛИЗИРУЙТЕ ШИРИНУ!</v>
      </c>
      <c r="AJ15" s="70" t="str">
        <f t="shared" si="0"/>
        <v> АКТУАЛИЗИРУЙТЕ ШИРИНУ!</v>
      </c>
    </row>
    <row r="16" spans="1:36" ht="18" customHeight="1">
      <c r="A16" s="6">
        <v>13</v>
      </c>
      <c r="B16" s="93" t="s">
        <v>106</v>
      </c>
      <c r="C16" s="94"/>
      <c r="D16" s="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ht="18" customHeight="1">
      <c r="A17" s="6">
        <v>14</v>
      </c>
      <c r="B17" s="91" t="s">
        <v>209</v>
      </c>
      <c r="C17" s="91"/>
      <c r="D17" s="9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8" customHeight="1">
      <c r="A18" s="100">
        <v>15</v>
      </c>
      <c r="B18" s="85" t="s">
        <v>3</v>
      </c>
      <c r="C18" s="86"/>
      <c r="D18" s="13" t="s">
        <v>74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36" customHeight="1">
      <c r="A19" s="106"/>
      <c r="B19" s="87"/>
      <c r="C19" s="88"/>
      <c r="D19" s="13" t="s">
        <v>217</v>
      </c>
      <c r="E19" s="70" t="str">
        <f>IF(AND(OR(E$44=E106,E$44=E107,E$44=E108),OR(E$45=E110,E$45=E111,E$45=E112),OR(E$46=E114,E$46=E115,E$46=E116)),"Соответствуют"," АКТУАЛИЗИРУЙТЕ БЛОКИРОВКИ!")</f>
        <v> АКТУАЛИЗИРУЙТЕ БЛОКИРОВКИ!</v>
      </c>
      <c r="F19" s="70" t="str">
        <f>IF(AND(OR(F$44=F106,F$44=F107,F$44=F108),OR(F$45=F110,F$45=F111,F$45=F112),OR(F$46=F114,F$46=F115,F$46=F116)),"Соответствуют"," АКТУАЛИЗИРУЙТЕ БЛОКИРОВКИ!")</f>
        <v> АКТУАЛИЗИРУЙТЕ БЛОКИРОВКИ!</v>
      </c>
      <c r="G19" s="70" t="str">
        <f aca="true" t="shared" si="1" ref="G19:AJ19">IF(AND(OR(G$44=G106,G$44=G107,G$44=G108),OR(G$45=G110,G$45=G111,G$45=G112),OR(G$46=G114,G$46=G115,G$46=G116)),"Соответствуют"," АКТУАЛИЗИРУЙТЕ БЛОКИРОВКИ!")</f>
        <v> АКТУАЛИЗИРУЙТЕ БЛОКИРОВКИ!</v>
      </c>
      <c r="H19" s="70" t="str">
        <f t="shared" si="1"/>
        <v> АКТУАЛИЗИРУЙТЕ БЛОКИРОВКИ!</v>
      </c>
      <c r="I19" s="70" t="str">
        <f t="shared" si="1"/>
        <v> АКТУАЛИЗИРУЙТЕ БЛОКИРОВКИ!</v>
      </c>
      <c r="J19" s="70" t="str">
        <f t="shared" si="1"/>
        <v> АКТУАЛИЗИРУЙТЕ БЛОКИРОВКИ!</v>
      </c>
      <c r="K19" s="70" t="str">
        <f t="shared" si="1"/>
        <v> АКТУАЛИЗИРУЙТЕ БЛОКИРОВКИ!</v>
      </c>
      <c r="L19" s="70" t="str">
        <f t="shared" si="1"/>
        <v> АКТУАЛИЗИРУЙТЕ БЛОКИРОВКИ!</v>
      </c>
      <c r="M19" s="70" t="str">
        <f t="shared" si="1"/>
        <v> АКТУАЛИЗИРУЙТЕ БЛОКИРОВКИ!</v>
      </c>
      <c r="N19" s="70" t="str">
        <f t="shared" si="1"/>
        <v> АКТУАЛИЗИРУЙТЕ БЛОКИРОВКИ!</v>
      </c>
      <c r="O19" s="70" t="str">
        <f t="shared" si="1"/>
        <v> АКТУАЛИЗИРУЙТЕ БЛОКИРОВКИ!</v>
      </c>
      <c r="P19" s="70" t="str">
        <f t="shared" si="1"/>
        <v> АКТУАЛИЗИРУЙТЕ БЛОКИРОВКИ!</v>
      </c>
      <c r="Q19" s="70" t="str">
        <f t="shared" si="1"/>
        <v> АКТУАЛИЗИРУЙТЕ БЛОКИРОВКИ!</v>
      </c>
      <c r="R19" s="70" t="str">
        <f t="shared" si="1"/>
        <v> АКТУАЛИЗИРУЙТЕ БЛОКИРОВКИ!</v>
      </c>
      <c r="S19" s="70" t="str">
        <f t="shared" si="1"/>
        <v> АКТУАЛИЗИРУЙТЕ БЛОКИРОВКИ!</v>
      </c>
      <c r="T19" s="70" t="str">
        <f t="shared" si="1"/>
        <v> АКТУАЛИЗИРУЙТЕ БЛОКИРОВКИ!</v>
      </c>
      <c r="U19" s="70" t="str">
        <f t="shared" si="1"/>
        <v> АКТУАЛИЗИРУЙТЕ БЛОКИРОВКИ!</v>
      </c>
      <c r="V19" s="70" t="str">
        <f t="shared" si="1"/>
        <v> АКТУАЛИЗИРУЙТЕ БЛОКИРОВКИ!</v>
      </c>
      <c r="W19" s="70" t="str">
        <f t="shared" si="1"/>
        <v> АКТУАЛИЗИРУЙТЕ БЛОКИРОВКИ!</v>
      </c>
      <c r="X19" s="70" t="str">
        <f t="shared" si="1"/>
        <v> АКТУАЛИЗИРУЙТЕ БЛОКИРОВКИ!</v>
      </c>
      <c r="Y19" s="70" t="str">
        <f t="shared" si="1"/>
        <v> АКТУАЛИЗИРУЙТЕ БЛОКИРОВКИ!</v>
      </c>
      <c r="Z19" s="70" t="str">
        <f t="shared" si="1"/>
        <v> АКТУАЛИЗИРУЙТЕ БЛОКИРОВКИ!</v>
      </c>
      <c r="AA19" s="70" t="str">
        <f t="shared" si="1"/>
        <v> АКТУАЛИЗИРУЙТЕ БЛОКИРОВКИ!</v>
      </c>
      <c r="AB19" s="70" t="str">
        <f t="shared" si="1"/>
        <v> АКТУАЛИЗИРУЙТЕ БЛОКИРОВКИ!</v>
      </c>
      <c r="AC19" s="70" t="str">
        <f t="shared" si="1"/>
        <v> АКТУАЛИЗИРУЙТЕ БЛОКИРОВКИ!</v>
      </c>
      <c r="AD19" s="70" t="str">
        <f t="shared" si="1"/>
        <v> АКТУАЛИЗИРУЙТЕ БЛОКИРОВКИ!</v>
      </c>
      <c r="AE19" s="70" t="str">
        <f t="shared" si="1"/>
        <v> АКТУАЛИЗИРУЙТЕ БЛОКИРОВКИ!</v>
      </c>
      <c r="AF19" s="70" t="str">
        <f t="shared" si="1"/>
        <v> АКТУАЛИЗИРУЙТЕ БЛОКИРОВКИ!</v>
      </c>
      <c r="AG19" s="70" t="str">
        <f t="shared" si="1"/>
        <v> АКТУАЛИЗИРУЙТЕ БЛОКИРОВКИ!</v>
      </c>
      <c r="AH19" s="70" t="str">
        <f t="shared" si="1"/>
        <v> АКТУАЛИЗИРУЙТЕ БЛОКИРОВКИ!</v>
      </c>
      <c r="AI19" s="70" t="str">
        <f t="shared" si="1"/>
        <v> АКТУАЛИЗИРУЙТЕ БЛОКИРОВКИ!</v>
      </c>
      <c r="AJ19" s="70" t="str">
        <f t="shared" si="1"/>
        <v> АКТУАЛИЗИРУЙТЕ БЛОКИРОВКИ!</v>
      </c>
    </row>
    <row r="20" spans="1:36" ht="18" customHeight="1">
      <c r="A20" s="101"/>
      <c r="B20" s="89"/>
      <c r="C20" s="90"/>
      <c r="D20" s="13" t="s">
        <v>97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8" customHeight="1">
      <c r="A21" s="100">
        <v>16</v>
      </c>
      <c r="B21" s="85" t="s">
        <v>100</v>
      </c>
      <c r="C21" s="86"/>
      <c r="D21" s="13" t="s">
        <v>101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0"/>
      <c r="Q21" s="5"/>
      <c r="R21" s="5"/>
      <c r="S21" s="5"/>
      <c r="T21" s="5"/>
      <c r="U21" s="5"/>
      <c r="V21" s="20"/>
      <c r="W21" s="5"/>
      <c r="X21" s="5"/>
      <c r="Y21" s="5"/>
      <c r="Z21" s="5"/>
      <c r="AA21" s="5"/>
      <c r="AB21" s="5"/>
      <c r="AC21" s="5"/>
      <c r="AD21" s="5"/>
      <c r="AE21" s="5"/>
      <c r="AF21" s="20"/>
      <c r="AG21" s="5"/>
      <c r="AH21" s="5"/>
      <c r="AI21" s="5"/>
      <c r="AJ21" s="5"/>
    </row>
    <row r="22" spans="1:36" ht="18" customHeight="1">
      <c r="A22" s="101"/>
      <c r="B22" s="89"/>
      <c r="C22" s="90"/>
      <c r="D22" s="14" t="s">
        <v>105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0"/>
      <c r="Q22" s="5"/>
      <c r="R22" s="5"/>
      <c r="S22" s="5"/>
      <c r="T22" s="5"/>
      <c r="U22" s="5"/>
      <c r="V22" s="20"/>
      <c r="W22" s="5"/>
      <c r="X22" s="5"/>
      <c r="Y22" s="5"/>
      <c r="Z22" s="5"/>
      <c r="AA22" s="5"/>
      <c r="AB22" s="5"/>
      <c r="AC22" s="5"/>
      <c r="AD22" s="5"/>
      <c r="AE22" s="5"/>
      <c r="AF22" s="20"/>
      <c r="AG22" s="5"/>
      <c r="AH22" s="5"/>
      <c r="AI22" s="5"/>
      <c r="AJ22" s="5"/>
    </row>
    <row r="23" spans="1:36" ht="18" customHeight="1">
      <c r="A23" s="100">
        <v>17</v>
      </c>
      <c r="B23" s="85" t="s">
        <v>104</v>
      </c>
      <c r="C23" s="86"/>
      <c r="D23" s="14" t="s">
        <v>215</v>
      </c>
      <c r="E23" s="20"/>
      <c r="F23" s="51"/>
      <c r="G23" s="20"/>
      <c r="H23" s="20"/>
      <c r="I23" s="20"/>
      <c r="J23" s="20"/>
      <c r="K23" s="20"/>
      <c r="L23" s="20"/>
      <c r="M23" s="20"/>
      <c r="N23" s="20"/>
      <c r="O23" s="20"/>
      <c r="P23" s="52"/>
      <c r="Q23" s="20"/>
      <c r="R23" s="20"/>
      <c r="S23" s="20"/>
      <c r="T23" s="20"/>
      <c r="U23" s="20"/>
      <c r="V23" s="52"/>
      <c r="W23" s="20"/>
      <c r="X23" s="20"/>
      <c r="Y23" s="20"/>
      <c r="Z23" s="20"/>
      <c r="AA23" s="20"/>
      <c r="AB23" s="20"/>
      <c r="AC23" s="20"/>
      <c r="AD23" s="20"/>
      <c r="AE23" s="20"/>
      <c r="AF23" s="52"/>
      <c r="AG23" s="20"/>
      <c r="AH23" s="20"/>
      <c r="AI23" s="20"/>
      <c r="AJ23" s="20"/>
    </row>
    <row r="24" spans="1:36" ht="18" customHeight="1">
      <c r="A24" s="106"/>
      <c r="B24" s="87"/>
      <c r="C24" s="88"/>
      <c r="D24" s="13" t="s">
        <v>75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0"/>
      <c r="Q24" s="5"/>
      <c r="R24" s="5"/>
      <c r="S24" s="5"/>
      <c r="T24" s="5"/>
      <c r="U24" s="5"/>
      <c r="V24" s="20"/>
      <c r="W24" s="5"/>
      <c r="X24" s="5"/>
      <c r="Y24" s="5"/>
      <c r="Z24" s="5"/>
      <c r="AA24" s="5"/>
      <c r="AB24" s="5"/>
      <c r="AC24" s="5"/>
      <c r="AD24" s="5"/>
      <c r="AE24" s="5"/>
      <c r="AF24" s="20"/>
      <c r="AG24" s="5"/>
      <c r="AH24" s="5"/>
      <c r="AI24" s="5"/>
      <c r="AJ24" s="5"/>
    </row>
    <row r="25" spans="1:36" ht="18" customHeight="1">
      <c r="A25" s="106"/>
      <c r="B25" s="87"/>
      <c r="C25" s="88"/>
      <c r="D25" s="13" t="s">
        <v>118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0"/>
      <c r="Q25" s="5"/>
      <c r="R25" s="5"/>
      <c r="S25" s="5"/>
      <c r="T25" s="5"/>
      <c r="U25" s="5"/>
      <c r="V25" s="20"/>
      <c r="W25" s="5"/>
      <c r="X25" s="5"/>
      <c r="Y25" s="5"/>
      <c r="Z25" s="5"/>
      <c r="AA25" s="5"/>
      <c r="AB25" s="5"/>
      <c r="AC25" s="5"/>
      <c r="AD25" s="5"/>
      <c r="AE25" s="5"/>
      <c r="AF25" s="20"/>
      <c r="AG25" s="5"/>
      <c r="AH25" s="5"/>
      <c r="AI25" s="5"/>
      <c r="AJ25" s="5"/>
    </row>
    <row r="26" spans="1:36" ht="18" customHeight="1">
      <c r="A26" s="106"/>
      <c r="B26" s="87"/>
      <c r="C26" s="88"/>
      <c r="D26" s="13" t="s">
        <v>76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0"/>
      <c r="Q26" s="5"/>
      <c r="R26" s="5"/>
      <c r="S26" s="5"/>
      <c r="T26" s="5"/>
      <c r="U26" s="5"/>
      <c r="V26" s="20"/>
      <c r="W26" s="5"/>
      <c r="X26" s="5"/>
      <c r="Y26" s="5"/>
      <c r="Z26" s="5"/>
      <c r="AA26" s="5"/>
      <c r="AB26" s="5"/>
      <c r="AC26" s="5"/>
      <c r="AD26" s="5"/>
      <c r="AE26" s="5"/>
      <c r="AF26" s="20"/>
      <c r="AG26" s="5"/>
      <c r="AH26" s="5"/>
      <c r="AI26" s="5"/>
      <c r="AJ26" s="5"/>
    </row>
    <row r="27" spans="1:36" ht="18" customHeight="1">
      <c r="A27" s="101"/>
      <c r="B27" s="89"/>
      <c r="C27" s="90"/>
      <c r="D27" s="13" t="s">
        <v>108</v>
      </c>
      <c r="E27" s="20"/>
      <c r="F27" s="51"/>
      <c r="G27" s="20"/>
      <c r="H27" s="20"/>
      <c r="I27" s="20"/>
      <c r="J27" s="20"/>
      <c r="K27" s="20"/>
      <c r="L27" s="20"/>
      <c r="M27" s="20"/>
      <c r="N27" s="20"/>
      <c r="O27" s="20"/>
      <c r="P27" s="52"/>
      <c r="Q27" s="20"/>
      <c r="R27" s="20"/>
      <c r="S27" s="20"/>
      <c r="T27" s="20"/>
      <c r="U27" s="20"/>
      <c r="V27" s="52"/>
      <c r="W27" s="20"/>
      <c r="X27" s="20"/>
      <c r="Y27" s="20"/>
      <c r="Z27" s="20"/>
      <c r="AA27" s="20"/>
      <c r="AB27" s="20"/>
      <c r="AC27" s="20"/>
      <c r="AD27" s="20"/>
      <c r="AE27" s="20"/>
      <c r="AF27" s="52"/>
      <c r="AG27" s="20"/>
      <c r="AH27" s="20"/>
      <c r="AI27" s="20"/>
      <c r="AJ27" s="20"/>
    </row>
    <row r="28" spans="1:36" ht="18" customHeight="1">
      <c r="A28" s="100">
        <v>18</v>
      </c>
      <c r="B28" s="97" t="s">
        <v>109</v>
      </c>
      <c r="C28" s="22" t="s">
        <v>110</v>
      </c>
      <c r="D28" s="13" t="s">
        <v>214</v>
      </c>
      <c r="E28" s="20"/>
      <c r="F28" s="51"/>
      <c r="G28" s="20"/>
      <c r="H28" s="20"/>
      <c r="I28" s="20"/>
      <c r="J28" s="20"/>
      <c r="K28" s="20"/>
      <c r="L28" s="20"/>
      <c r="M28" s="20"/>
      <c r="N28" s="20"/>
      <c r="O28" s="20"/>
      <c r="P28" s="52"/>
      <c r="Q28" s="20"/>
      <c r="R28" s="20"/>
      <c r="S28" s="20"/>
      <c r="T28" s="20"/>
      <c r="U28" s="20"/>
      <c r="V28" s="52"/>
      <c r="W28" s="20"/>
      <c r="X28" s="20"/>
      <c r="Y28" s="20"/>
      <c r="Z28" s="20"/>
      <c r="AA28" s="20"/>
      <c r="AB28" s="20"/>
      <c r="AC28" s="20"/>
      <c r="AD28" s="20"/>
      <c r="AE28" s="20"/>
      <c r="AF28" s="52"/>
      <c r="AG28" s="20"/>
      <c r="AH28" s="20"/>
      <c r="AI28" s="20"/>
      <c r="AJ28" s="20"/>
    </row>
    <row r="29" spans="1:36" ht="18" customHeight="1">
      <c r="A29" s="106"/>
      <c r="B29" s="98"/>
      <c r="C29" s="95" t="s">
        <v>210</v>
      </c>
      <c r="D29" s="13" t="s">
        <v>111</v>
      </c>
      <c r="E29" s="20"/>
      <c r="F29" s="51"/>
      <c r="G29" s="20"/>
      <c r="H29" s="20"/>
      <c r="I29" s="20"/>
      <c r="J29" s="20"/>
      <c r="K29" s="20"/>
      <c r="L29" s="20"/>
      <c r="M29" s="20"/>
      <c r="N29" s="20"/>
      <c r="O29" s="20"/>
      <c r="P29" s="52"/>
      <c r="Q29" s="20"/>
      <c r="R29" s="20"/>
      <c r="S29" s="20"/>
      <c r="T29" s="20"/>
      <c r="U29" s="20"/>
      <c r="V29" s="52"/>
      <c r="W29" s="20"/>
      <c r="X29" s="20"/>
      <c r="Y29" s="20"/>
      <c r="Z29" s="20"/>
      <c r="AA29" s="20"/>
      <c r="AB29" s="20"/>
      <c r="AC29" s="20"/>
      <c r="AD29" s="20"/>
      <c r="AE29" s="20"/>
      <c r="AF29" s="52"/>
      <c r="AG29" s="20"/>
      <c r="AH29" s="20"/>
      <c r="AI29" s="20"/>
      <c r="AJ29" s="20"/>
    </row>
    <row r="30" spans="1:36" ht="18" customHeight="1">
      <c r="A30" s="106"/>
      <c r="B30" s="98"/>
      <c r="C30" s="96"/>
      <c r="D30" s="13" t="s">
        <v>112</v>
      </c>
      <c r="E30" s="20"/>
      <c r="F30" s="51"/>
      <c r="G30" s="20"/>
      <c r="H30" s="20"/>
      <c r="I30" s="20"/>
      <c r="J30" s="20"/>
      <c r="K30" s="20"/>
      <c r="L30" s="20"/>
      <c r="M30" s="20"/>
      <c r="N30" s="20"/>
      <c r="O30" s="20"/>
      <c r="P30" s="52"/>
      <c r="Q30" s="20"/>
      <c r="R30" s="20"/>
      <c r="S30" s="20"/>
      <c r="T30" s="20"/>
      <c r="U30" s="20"/>
      <c r="V30" s="52"/>
      <c r="W30" s="20"/>
      <c r="X30" s="20"/>
      <c r="Y30" s="20"/>
      <c r="Z30" s="20"/>
      <c r="AA30" s="20"/>
      <c r="AB30" s="20"/>
      <c r="AC30" s="20"/>
      <c r="AD30" s="20"/>
      <c r="AE30" s="20"/>
      <c r="AF30" s="52"/>
      <c r="AG30" s="20"/>
      <c r="AH30" s="20"/>
      <c r="AI30" s="20"/>
      <c r="AJ30" s="20"/>
    </row>
    <row r="31" spans="1:36" ht="18" customHeight="1">
      <c r="A31" s="106"/>
      <c r="B31" s="98"/>
      <c r="C31" s="95" t="s">
        <v>211</v>
      </c>
      <c r="D31" s="13" t="s">
        <v>111</v>
      </c>
      <c r="E31" s="20"/>
      <c r="F31" s="51"/>
      <c r="G31" s="20"/>
      <c r="H31" s="20"/>
      <c r="I31" s="20"/>
      <c r="J31" s="20"/>
      <c r="K31" s="20"/>
      <c r="L31" s="20"/>
      <c r="M31" s="20"/>
      <c r="N31" s="20"/>
      <c r="O31" s="20"/>
      <c r="P31" s="52"/>
      <c r="Q31" s="20"/>
      <c r="R31" s="20"/>
      <c r="S31" s="20"/>
      <c r="T31" s="20"/>
      <c r="U31" s="20"/>
      <c r="V31" s="52"/>
      <c r="W31" s="20"/>
      <c r="X31" s="20"/>
      <c r="Y31" s="20"/>
      <c r="Z31" s="20"/>
      <c r="AA31" s="20"/>
      <c r="AB31" s="20"/>
      <c r="AC31" s="20"/>
      <c r="AD31" s="20"/>
      <c r="AE31" s="20"/>
      <c r="AF31" s="52"/>
      <c r="AG31" s="20"/>
      <c r="AH31" s="20"/>
      <c r="AI31" s="20"/>
      <c r="AJ31" s="20"/>
    </row>
    <row r="32" spans="1:36" ht="18" customHeight="1">
      <c r="A32" s="106"/>
      <c r="B32" s="98"/>
      <c r="C32" s="96"/>
      <c r="D32" s="13" t="s">
        <v>112</v>
      </c>
      <c r="E32" s="20"/>
      <c r="F32" s="51"/>
      <c r="G32" s="20"/>
      <c r="H32" s="20"/>
      <c r="I32" s="20"/>
      <c r="J32" s="20"/>
      <c r="K32" s="20"/>
      <c r="L32" s="20"/>
      <c r="M32" s="20"/>
      <c r="N32" s="20"/>
      <c r="O32" s="20"/>
      <c r="P32" s="52"/>
      <c r="Q32" s="20"/>
      <c r="R32" s="20"/>
      <c r="S32" s="20"/>
      <c r="T32" s="20"/>
      <c r="U32" s="20"/>
      <c r="V32" s="52"/>
      <c r="W32" s="20"/>
      <c r="X32" s="20"/>
      <c r="Y32" s="20"/>
      <c r="Z32" s="20"/>
      <c r="AA32" s="20"/>
      <c r="AB32" s="20"/>
      <c r="AC32" s="20"/>
      <c r="AD32" s="20"/>
      <c r="AE32" s="20"/>
      <c r="AF32" s="52"/>
      <c r="AG32" s="20"/>
      <c r="AH32" s="20"/>
      <c r="AI32" s="20"/>
      <c r="AJ32" s="20"/>
    </row>
    <row r="33" spans="1:36" ht="18" customHeight="1">
      <c r="A33" s="106"/>
      <c r="B33" s="98"/>
      <c r="C33" s="95" t="s">
        <v>212</v>
      </c>
      <c r="D33" s="13" t="s">
        <v>111</v>
      </c>
      <c r="E33" s="20"/>
      <c r="F33" s="51"/>
      <c r="G33" s="20"/>
      <c r="H33" s="20"/>
      <c r="I33" s="20"/>
      <c r="J33" s="20"/>
      <c r="K33" s="20"/>
      <c r="L33" s="20"/>
      <c r="M33" s="20"/>
      <c r="N33" s="20"/>
      <c r="O33" s="20"/>
      <c r="P33" s="52"/>
      <c r="Q33" s="20"/>
      <c r="R33" s="20"/>
      <c r="S33" s="20"/>
      <c r="T33" s="20"/>
      <c r="U33" s="20"/>
      <c r="V33" s="52"/>
      <c r="W33" s="20"/>
      <c r="X33" s="20"/>
      <c r="Y33" s="20"/>
      <c r="Z33" s="20"/>
      <c r="AA33" s="20"/>
      <c r="AB33" s="20"/>
      <c r="AC33" s="20"/>
      <c r="AD33" s="20"/>
      <c r="AE33" s="20"/>
      <c r="AF33" s="52"/>
      <c r="AG33" s="20"/>
      <c r="AH33" s="20"/>
      <c r="AI33" s="20"/>
      <c r="AJ33" s="20"/>
    </row>
    <row r="34" spans="1:36" ht="18" customHeight="1">
      <c r="A34" s="106"/>
      <c r="B34" s="98"/>
      <c r="C34" s="96"/>
      <c r="D34" s="13" t="s">
        <v>112</v>
      </c>
      <c r="E34" s="20"/>
      <c r="F34" s="51"/>
      <c r="G34" s="20"/>
      <c r="H34" s="20"/>
      <c r="I34" s="20"/>
      <c r="J34" s="20"/>
      <c r="K34" s="20"/>
      <c r="L34" s="20"/>
      <c r="M34" s="20"/>
      <c r="N34" s="20"/>
      <c r="O34" s="20"/>
      <c r="P34" s="52"/>
      <c r="Q34" s="20"/>
      <c r="R34" s="20"/>
      <c r="S34" s="20"/>
      <c r="T34" s="20"/>
      <c r="U34" s="20"/>
      <c r="V34" s="52"/>
      <c r="W34" s="20"/>
      <c r="X34" s="20"/>
      <c r="Y34" s="20"/>
      <c r="Z34" s="20"/>
      <c r="AA34" s="20"/>
      <c r="AB34" s="20"/>
      <c r="AC34" s="20"/>
      <c r="AD34" s="20"/>
      <c r="AE34" s="20"/>
      <c r="AF34" s="52"/>
      <c r="AG34" s="20"/>
      <c r="AH34" s="20"/>
      <c r="AI34" s="20"/>
      <c r="AJ34" s="20"/>
    </row>
    <row r="35" spans="1:36" ht="18" customHeight="1">
      <c r="A35" s="101"/>
      <c r="B35" s="99"/>
      <c r="C35" s="13"/>
      <c r="D35" s="13" t="s">
        <v>113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8" customHeight="1">
      <c r="A36" s="6">
        <v>19</v>
      </c>
      <c r="B36" s="79" t="s">
        <v>77</v>
      </c>
      <c r="C36" s="79"/>
      <c r="D36" s="7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0"/>
      <c r="Q36" s="5"/>
      <c r="R36" s="5"/>
      <c r="S36" s="5"/>
      <c r="T36" s="5"/>
      <c r="U36" s="5"/>
      <c r="V36" s="20"/>
      <c r="W36" s="5"/>
      <c r="X36" s="5"/>
      <c r="Y36" s="5"/>
      <c r="Z36" s="5"/>
      <c r="AA36" s="5"/>
      <c r="AB36" s="5"/>
      <c r="AC36" s="5"/>
      <c r="AD36" s="5"/>
      <c r="AE36" s="5"/>
      <c r="AF36" s="20"/>
      <c r="AG36" s="5"/>
      <c r="AH36" s="5"/>
      <c r="AI36" s="5"/>
      <c r="AJ36" s="5"/>
    </row>
    <row r="37" spans="1:36" ht="18" customHeight="1">
      <c r="A37" s="6">
        <v>20</v>
      </c>
      <c r="B37" s="91" t="s">
        <v>78</v>
      </c>
      <c r="C37" s="91"/>
      <c r="D37" s="9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0"/>
      <c r="Q37" s="26"/>
      <c r="R37" s="26"/>
      <c r="S37" s="26"/>
      <c r="T37" s="26"/>
      <c r="U37" s="26"/>
      <c r="V37" s="20"/>
      <c r="W37" s="26"/>
      <c r="X37" s="26"/>
      <c r="Y37" s="26"/>
      <c r="Z37" s="26"/>
      <c r="AA37" s="26"/>
      <c r="AB37" s="26"/>
      <c r="AC37" s="26"/>
      <c r="AD37" s="26"/>
      <c r="AE37" s="26"/>
      <c r="AF37" s="20"/>
      <c r="AG37" s="26"/>
      <c r="AH37" s="26"/>
      <c r="AI37" s="26"/>
      <c r="AJ37" s="26"/>
    </row>
    <row r="38" spans="1:36" ht="18" customHeight="1">
      <c r="A38" s="6">
        <v>21</v>
      </c>
      <c r="B38" s="91" t="s">
        <v>80</v>
      </c>
      <c r="C38" s="91"/>
      <c r="D38" s="9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ht="18" customHeight="1">
      <c r="A39" s="6">
        <v>22</v>
      </c>
      <c r="B39" s="91" t="s">
        <v>79</v>
      </c>
      <c r="C39" s="91"/>
      <c r="D39" s="9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0"/>
      <c r="Q39" s="5"/>
      <c r="R39" s="5"/>
      <c r="S39" s="5"/>
      <c r="T39" s="5"/>
      <c r="U39" s="5"/>
      <c r="V39" s="20"/>
      <c r="W39" s="5"/>
      <c r="X39" s="5"/>
      <c r="Y39" s="5"/>
      <c r="Z39" s="5"/>
      <c r="AA39" s="5"/>
      <c r="AB39" s="5"/>
      <c r="AC39" s="5"/>
      <c r="AD39" s="5"/>
      <c r="AE39" s="5"/>
      <c r="AF39" s="20"/>
      <c r="AG39" s="5"/>
      <c r="AH39" s="5"/>
      <c r="AI39" s="5"/>
      <c r="AJ39" s="5"/>
    </row>
    <row r="40" spans="1:36" ht="18" customHeight="1">
      <c r="A40" s="6">
        <v>23</v>
      </c>
      <c r="B40" s="91" t="s">
        <v>85</v>
      </c>
      <c r="C40" s="91"/>
      <c r="D40" s="9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0"/>
      <c r="Q40" s="5"/>
      <c r="R40" s="5"/>
      <c r="S40" s="5"/>
      <c r="T40" s="5"/>
      <c r="U40" s="5"/>
      <c r="V40" s="20"/>
      <c r="W40" s="5"/>
      <c r="X40" s="5"/>
      <c r="Y40" s="5"/>
      <c r="Z40" s="5"/>
      <c r="AA40" s="5"/>
      <c r="AB40" s="5"/>
      <c r="AC40" s="5"/>
      <c r="AD40" s="5"/>
      <c r="AE40" s="5"/>
      <c r="AF40" s="20"/>
      <c r="AG40" s="5"/>
      <c r="AH40" s="5"/>
      <c r="AI40" s="5"/>
      <c r="AJ40" s="5"/>
    </row>
    <row r="41" spans="1:36" ht="18" customHeight="1">
      <c r="A41" s="6">
        <v>24</v>
      </c>
      <c r="B41" s="79" t="s">
        <v>86</v>
      </c>
      <c r="C41" s="79"/>
      <c r="D41" s="7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0"/>
      <c r="Q41" s="5"/>
      <c r="R41" s="5"/>
      <c r="S41" s="5"/>
      <c r="T41" s="5"/>
      <c r="U41" s="5"/>
      <c r="V41" s="20"/>
      <c r="W41" s="5"/>
      <c r="X41" s="5"/>
      <c r="Y41" s="5"/>
      <c r="Z41" s="5"/>
      <c r="AA41" s="5"/>
      <c r="AB41" s="5"/>
      <c r="AC41" s="5"/>
      <c r="AD41" s="5"/>
      <c r="AE41" s="5"/>
      <c r="AF41" s="20"/>
      <c r="AG41" s="5"/>
      <c r="AH41" s="5"/>
      <c r="AI41" s="5"/>
      <c r="AJ41" s="5"/>
    </row>
    <row r="42" spans="1:36" ht="18" customHeight="1">
      <c r="A42" s="100">
        <v>25</v>
      </c>
      <c r="B42" s="97" t="s">
        <v>116</v>
      </c>
      <c r="C42" s="13"/>
      <c r="D42" s="13" t="s">
        <v>115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ht="18" customHeight="1">
      <c r="A43" s="101"/>
      <c r="B43" s="99"/>
      <c r="C43" s="13"/>
      <c r="D43" s="13" t="s">
        <v>114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8" customHeight="1">
      <c r="A44" s="100">
        <v>26</v>
      </c>
      <c r="B44" s="97" t="s">
        <v>205</v>
      </c>
      <c r="C44" s="103" t="s">
        <v>200</v>
      </c>
      <c r="D44" s="104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</row>
    <row r="45" spans="1:36" ht="18" customHeight="1">
      <c r="A45" s="106"/>
      <c r="B45" s="98"/>
      <c r="C45" s="103" t="s">
        <v>201</v>
      </c>
      <c r="D45" s="104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</row>
    <row r="46" spans="1:36" ht="18" customHeight="1">
      <c r="A46" s="106"/>
      <c r="B46" s="98"/>
      <c r="C46" s="103" t="s">
        <v>202</v>
      </c>
      <c r="D46" s="104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</row>
    <row r="47" spans="1:36" ht="18" customHeight="1">
      <c r="A47" s="6">
        <v>27</v>
      </c>
      <c r="B47" s="91" t="s">
        <v>81</v>
      </c>
      <c r="C47" s="91"/>
      <c r="D47" s="9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0"/>
      <c r="Q47" s="5"/>
      <c r="R47" s="5"/>
      <c r="S47" s="5"/>
      <c r="T47" s="5"/>
      <c r="U47" s="5"/>
      <c r="V47" s="20"/>
      <c r="W47" s="5"/>
      <c r="X47" s="5"/>
      <c r="Y47" s="5"/>
      <c r="Z47" s="5"/>
      <c r="AA47" s="5"/>
      <c r="AB47" s="5"/>
      <c r="AC47" s="5"/>
      <c r="AD47" s="5"/>
      <c r="AE47" s="5"/>
      <c r="AF47" s="20"/>
      <c r="AG47" s="5"/>
      <c r="AH47" s="5"/>
      <c r="AI47" s="5"/>
      <c r="AJ47" s="5"/>
    </row>
    <row r="48" spans="1:36" ht="18" customHeight="1">
      <c r="A48" s="6">
        <v>28</v>
      </c>
      <c r="B48" s="102" t="s">
        <v>117</v>
      </c>
      <c r="C48" s="102"/>
      <c r="D48" s="10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0"/>
      <c r="Q48" s="5"/>
      <c r="R48" s="5"/>
      <c r="S48" s="5"/>
      <c r="T48" s="5"/>
      <c r="U48" s="5"/>
      <c r="V48" s="20"/>
      <c r="W48" s="5"/>
      <c r="X48" s="5"/>
      <c r="Y48" s="5"/>
      <c r="Z48" s="5"/>
      <c r="AA48" s="5"/>
      <c r="AB48" s="5"/>
      <c r="AC48" s="5"/>
      <c r="AD48" s="5"/>
      <c r="AE48" s="5"/>
      <c r="AF48" s="20"/>
      <c r="AG48" s="5"/>
      <c r="AH48" s="5"/>
      <c r="AI48" s="5"/>
      <c r="AJ48" s="5"/>
    </row>
    <row r="49" spans="1:36" ht="29.25" customHeight="1">
      <c r="A49" s="100">
        <v>29</v>
      </c>
      <c r="B49" s="79" t="s">
        <v>84</v>
      </c>
      <c r="C49" s="13"/>
      <c r="D49" s="13" t="s">
        <v>82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0"/>
      <c r="Q49" s="5"/>
      <c r="R49" s="5"/>
      <c r="S49" s="5"/>
      <c r="T49" s="5"/>
      <c r="U49" s="5"/>
      <c r="V49" s="20"/>
      <c r="W49" s="5"/>
      <c r="X49" s="5"/>
      <c r="Y49" s="5"/>
      <c r="Z49" s="5"/>
      <c r="AA49" s="5"/>
      <c r="AB49" s="5"/>
      <c r="AC49" s="5"/>
      <c r="AD49" s="5"/>
      <c r="AE49" s="5"/>
      <c r="AF49" s="20"/>
      <c r="AG49" s="5"/>
      <c r="AH49" s="5"/>
      <c r="AI49" s="5"/>
      <c r="AJ49" s="5"/>
    </row>
    <row r="50" spans="1:36" ht="29.25" customHeight="1">
      <c r="A50" s="101"/>
      <c r="B50" s="79"/>
      <c r="C50" s="13"/>
      <c r="D50" s="14" t="s">
        <v>83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0"/>
      <c r="Q50" s="5"/>
      <c r="R50" s="5"/>
      <c r="S50" s="5"/>
      <c r="T50" s="5"/>
      <c r="U50" s="5"/>
      <c r="V50" s="20"/>
      <c r="W50" s="5"/>
      <c r="X50" s="5"/>
      <c r="Y50" s="5"/>
      <c r="Z50" s="5"/>
      <c r="AA50" s="5"/>
      <c r="AB50" s="5"/>
      <c r="AC50" s="5"/>
      <c r="AD50" s="5"/>
      <c r="AE50" s="5"/>
      <c r="AF50" s="20"/>
      <c r="AG50" s="5"/>
      <c r="AH50" s="5"/>
      <c r="AI50" s="5"/>
      <c r="AJ50" s="5"/>
    </row>
    <row r="51" spans="1:36" ht="18" customHeight="1">
      <c r="A51" s="6">
        <v>30</v>
      </c>
      <c r="B51" s="79" t="s">
        <v>95</v>
      </c>
      <c r="C51" s="79"/>
      <c r="D51" s="7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0"/>
      <c r="Q51" s="5"/>
      <c r="R51" s="5"/>
      <c r="S51" s="5"/>
      <c r="T51" s="5"/>
      <c r="U51" s="5"/>
      <c r="V51" s="20"/>
      <c r="W51" s="5"/>
      <c r="X51" s="5"/>
      <c r="Y51" s="5"/>
      <c r="Z51" s="5"/>
      <c r="AA51" s="5"/>
      <c r="AB51" s="5"/>
      <c r="AC51" s="5"/>
      <c r="AD51" s="5"/>
      <c r="AE51" s="5"/>
      <c r="AF51" s="20"/>
      <c r="AG51" s="5"/>
      <c r="AH51" s="5"/>
      <c r="AI51" s="5"/>
      <c r="AJ51" s="5"/>
    </row>
    <row r="52" spans="1:36" ht="18" customHeight="1">
      <c r="A52" s="100">
        <v>31</v>
      </c>
      <c r="B52" s="79" t="s">
        <v>119</v>
      </c>
      <c r="C52" s="34"/>
      <c r="D52" s="35" t="s">
        <v>121</v>
      </c>
      <c r="E52" s="5"/>
      <c r="F52" s="50"/>
      <c r="G52" s="5"/>
      <c r="H52" s="5"/>
      <c r="I52" s="5"/>
      <c r="J52" s="5"/>
      <c r="K52" s="5"/>
      <c r="L52" s="5"/>
      <c r="M52" s="5"/>
      <c r="N52" s="5"/>
      <c r="O52" s="5"/>
      <c r="P52" s="32"/>
      <c r="Q52" s="5"/>
      <c r="R52" s="5"/>
      <c r="S52" s="5"/>
      <c r="T52" s="5"/>
      <c r="U52" s="5"/>
      <c r="V52" s="32"/>
      <c r="W52" s="5"/>
      <c r="X52" s="5"/>
      <c r="Y52" s="5"/>
      <c r="Z52" s="5"/>
      <c r="AA52" s="5"/>
      <c r="AB52" s="5"/>
      <c r="AC52" s="5"/>
      <c r="AD52" s="5"/>
      <c r="AE52" s="5"/>
      <c r="AF52" s="32"/>
      <c r="AG52" s="5"/>
      <c r="AH52" s="5"/>
      <c r="AI52" s="5"/>
      <c r="AJ52" s="5"/>
    </row>
    <row r="53" spans="1:36" ht="18" customHeight="1">
      <c r="A53" s="101"/>
      <c r="B53" s="93"/>
      <c r="C53" s="30"/>
      <c r="D53" s="31" t="s">
        <v>122</v>
      </c>
      <c r="E53" s="32"/>
      <c r="F53" s="50"/>
      <c r="G53" s="5"/>
      <c r="H53" s="5"/>
      <c r="I53" s="5"/>
      <c r="J53" s="5"/>
      <c r="K53" s="5"/>
      <c r="L53" s="5"/>
      <c r="M53" s="5"/>
      <c r="N53" s="5"/>
      <c r="O53" s="32"/>
      <c r="P53" s="32"/>
      <c r="Q53" s="5"/>
      <c r="R53" s="5"/>
      <c r="S53" s="5"/>
      <c r="T53" s="5"/>
      <c r="U53" s="32"/>
      <c r="V53" s="32"/>
      <c r="W53" s="5"/>
      <c r="X53" s="5"/>
      <c r="Y53" s="5"/>
      <c r="Z53" s="5"/>
      <c r="AA53" s="5"/>
      <c r="AB53" s="5"/>
      <c r="AC53" s="5"/>
      <c r="AD53" s="5"/>
      <c r="AE53" s="32"/>
      <c r="AF53" s="32"/>
      <c r="AG53" s="5"/>
      <c r="AH53" s="5"/>
      <c r="AI53" s="5"/>
      <c r="AJ53" s="5"/>
    </row>
    <row r="54" spans="1:36" ht="18" customHeight="1">
      <c r="A54" s="100">
        <v>32</v>
      </c>
      <c r="B54" s="79" t="s">
        <v>120</v>
      </c>
      <c r="C54" s="34"/>
      <c r="D54" s="35" t="s">
        <v>121</v>
      </c>
      <c r="E54" s="5"/>
      <c r="F54" s="50"/>
      <c r="G54" s="5"/>
      <c r="H54" s="5"/>
      <c r="I54" s="5"/>
      <c r="J54" s="5"/>
      <c r="K54" s="5"/>
      <c r="L54" s="5"/>
      <c r="M54" s="5"/>
      <c r="N54" s="5"/>
      <c r="O54" s="5"/>
      <c r="P54" s="32"/>
      <c r="Q54" s="5"/>
      <c r="R54" s="5"/>
      <c r="S54" s="5"/>
      <c r="T54" s="5"/>
      <c r="U54" s="5"/>
      <c r="V54" s="32"/>
      <c r="W54" s="5"/>
      <c r="X54" s="5"/>
      <c r="Y54" s="5"/>
      <c r="Z54" s="5"/>
      <c r="AA54" s="5"/>
      <c r="AB54" s="5"/>
      <c r="AC54" s="5"/>
      <c r="AD54" s="5"/>
      <c r="AE54" s="5"/>
      <c r="AF54" s="32"/>
      <c r="AG54" s="5"/>
      <c r="AH54" s="5"/>
      <c r="AI54" s="5"/>
      <c r="AJ54" s="5"/>
    </row>
    <row r="55" spans="1:36" ht="18" customHeight="1">
      <c r="A55" s="101"/>
      <c r="B55" s="79"/>
      <c r="C55" s="30"/>
      <c r="D55" s="31" t="s">
        <v>122</v>
      </c>
      <c r="E55" s="5"/>
      <c r="F55" s="50"/>
      <c r="G55" s="5"/>
      <c r="H55" s="5"/>
      <c r="I55" s="5"/>
      <c r="J55" s="5"/>
      <c r="K55" s="5"/>
      <c r="L55" s="5"/>
      <c r="M55" s="5"/>
      <c r="N55" s="5"/>
      <c r="O55" s="5"/>
      <c r="P55" s="32"/>
      <c r="Q55" s="5"/>
      <c r="R55" s="5"/>
      <c r="S55" s="5"/>
      <c r="T55" s="5"/>
      <c r="U55" s="5"/>
      <c r="V55" s="32"/>
      <c r="W55" s="5"/>
      <c r="X55" s="5"/>
      <c r="Y55" s="5"/>
      <c r="Z55" s="5"/>
      <c r="AA55" s="5"/>
      <c r="AB55" s="5"/>
      <c r="AC55" s="5"/>
      <c r="AD55" s="5"/>
      <c r="AE55" s="5"/>
      <c r="AF55" s="32"/>
      <c r="AG55" s="5"/>
      <c r="AH55" s="5"/>
      <c r="AI55" s="5"/>
      <c r="AJ55" s="5"/>
    </row>
    <row r="56" spans="1:36" ht="18" customHeight="1">
      <c r="A56" s="6">
        <v>33</v>
      </c>
      <c r="B56" s="93" t="s">
        <v>96</v>
      </c>
      <c r="C56" s="105"/>
      <c r="D56" s="94"/>
      <c r="E56" s="5"/>
      <c r="F56" s="50"/>
      <c r="G56" s="5"/>
      <c r="H56" s="5"/>
      <c r="I56" s="5"/>
      <c r="J56" s="5"/>
      <c r="K56" s="5"/>
      <c r="L56" s="5"/>
      <c r="M56" s="5"/>
      <c r="N56" s="5"/>
      <c r="O56" s="5"/>
      <c r="P56" s="32"/>
      <c r="Q56" s="5"/>
      <c r="R56" s="5"/>
      <c r="S56" s="5"/>
      <c r="T56" s="5"/>
      <c r="U56" s="5"/>
      <c r="V56" s="32"/>
      <c r="W56" s="5"/>
      <c r="X56" s="5"/>
      <c r="Y56" s="5"/>
      <c r="Z56" s="5"/>
      <c r="AA56" s="5"/>
      <c r="AB56" s="5"/>
      <c r="AC56" s="5"/>
      <c r="AD56" s="5"/>
      <c r="AE56" s="5"/>
      <c r="AF56" s="32"/>
      <c r="AG56" s="5"/>
      <c r="AH56" s="5"/>
      <c r="AI56" s="5"/>
      <c r="AJ56" s="5"/>
    </row>
    <row r="57" spans="1:36" ht="18" customHeight="1">
      <c r="A57" s="6">
        <v>34</v>
      </c>
      <c r="B57" s="79" t="s">
        <v>99</v>
      </c>
      <c r="C57" s="79"/>
      <c r="D57" s="7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0"/>
      <c r="Q57" s="5"/>
      <c r="R57" s="5"/>
      <c r="S57" s="5"/>
      <c r="T57" s="5"/>
      <c r="U57" s="5"/>
      <c r="V57" s="20"/>
      <c r="W57" s="5"/>
      <c r="X57" s="5"/>
      <c r="Y57" s="5"/>
      <c r="Z57" s="5"/>
      <c r="AA57" s="5"/>
      <c r="AB57" s="5"/>
      <c r="AC57" s="5"/>
      <c r="AD57" s="5"/>
      <c r="AE57" s="5"/>
      <c r="AF57" s="20"/>
      <c r="AG57" s="5"/>
      <c r="AH57" s="5"/>
      <c r="AI57" s="5"/>
      <c r="AJ57" s="5"/>
    </row>
    <row r="58" spans="1:36" ht="18" customHeight="1">
      <c r="A58" s="6">
        <v>35</v>
      </c>
      <c r="B58" s="13" t="s">
        <v>124</v>
      </c>
      <c r="C58" s="13"/>
      <c r="D58" s="13" t="s">
        <v>150</v>
      </c>
      <c r="E58" s="58"/>
      <c r="F58" s="59"/>
      <c r="G58" s="58"/>
      <c r="H58" s="58"/>
      <c r="I58" s="58"/>
      <c r="J58" s="58"/>
      <c r="K58" s="58"/>
      <c r="L58" s="58"/>
      <c r="M58" s="58"/>
      <c r="N58" s="58"/>
      <c r="O58" s="58"/>
      <c r="P58" s="60"/>
      <c r="Q58" s="58"/>
      <c r="R58" s="58"/>
      <c r="S58" s="58"/>
      <c r="T58" s="58"/>
      <c r="U58" s="58"/>
      <c r="V58" s="60"/>
      <c r="W58" s="58"/>
      <c r="X58" s="58"/>
      <c r="Y58" s="58"/>
      <c r="Z58" s="58"/>
      <c r="AA58" s="58"/>
      <c r="AB58" s="58"/>
      <c r="AC58" s="58"/>
      <c r="AD58" s="58"/>
      <c r="AE58" s="58"/>
      <c r="AF58" s="60"/>
      <c r="AG58" s="58"/>
      <c r="AH58" s="58"/>
      <c r="AI58" s="58"/>
      <c r="AJ58" s="58"/>
    </row>
    <row r="59" spans="1:16" ht="18" customHeight="1">
      <c r="A59" s="113" t="s">
        <v>87</v>
      </c>
      <c r="B59" s="113"/>
      <c r="C59" s="113"/>
      <c r="D59" s="113"/>
      <c r="E59" s="53" t="s">
        <v>88</v>
      </c>
      <c r="F59" s="82" t="s">
        <v>89</v>
      </c>
      <c r="G59" s="83"/>
      <c r="H59" s="83"/>
      <c r="I59" s="107"/>
      <c r="J59" s="80"/>
      <c r="K59" s="80"/>
      <c r="L59" s="80"/>
      <c r="M59" s="80"/>
      <c r="N59" s="80"/>
      <c r="O59" s="80"/>
      <c r="P59" s="81"/>
    </row>
    <row r="60" spans="1:16" ht="18" customHeight="1">
      <c r="A60" s="6">
        <v>1</v>
      </c>
      <c r="B60" s="79" t="s">
        <v>216</v>
      </c>
      <c r="C60" s="79"/>
      <c r="D60" s="79"/>
      <c r="E60" s="57" t="s">
        <v>204</v>
      </c>
      <c r="F60" s="82" t="s">
        <v>90</v>
      </c>
      <c r="G60" s="83"/>
      <c r="H60" s="83"/>
      <c r="I60" s="107"/>
      <c r="J60" s="80"/>
      <c r="K60" s="80"/>
      <c r="L60" s="80"/>
      <c r="M60" s="80"/>
      <c r="N60" s="80"/>
      <c r="O60" s="80"/>
      <c r="P60" s="81"/>
    </row>
    <row r="61" spans="1:16" ht="28.5" customHeight="1">
      <c r="A61" s="6">
        <v>2</v>
      </c>
      <c r="B61" s="93" t="s">
        <v>207</v>
      </c>
      <c r="C61" s="105"/>
      <c r="D61" s="56"/>
      <c r="E61" s="57" t="s">
        <v>204</v>
      </c>
      <c r="F61" s="82" t="s">
        <v>91</v>
      </c>
      <c r="G61" s="83"/>
      <c r="H61" s="83"/>
      <c r="I61" s="107"/>
      <c r="J61" s="80"/>
      <c r="K61" s="80"/>
      <c r="L61" s="80"/>
      <c r="M61" s="80"/>
      <c r="N61" s="80"/>
      <c r="O61" s="80"/>
      <c r="P61" s="81"/>
    </row>
    <row r="62" spans="1:16" ht="30.75" customHeight="1">
      <c r="A62" s="6">
        <v>3</v>
      </c>
      <c r="B62" s="54" t="s">
        <v>103</v>
      </c>
      <c r="C62" s="56" t="s">
        <v>213</v>
      </c>
      <c r="D62" s="33" t="s">
        <v>208</v>
      </c>
      <c r="E62" s="57" t="s">
        <v>204</v>
      </c>
      <c r="F62" s="82" t="s">
        <v>123</v>
      </c>
      <c r="G62" s="83"/>
      <c r="H62" s="83"/>
      <c r="I62" s="107"/>
      <c r="J62" s="80"/>
      <c r="K62" s="80"/>
      <c r="L62" s="80"/>
      <c r="M62" s="80"/>
      <c r="N62" s="80"/>
      <c r="O62" s="80"/>
      <c r="P62" s="81"/>
    </row>
    <row r="63" spans="1:16" ht="28.5" customHeight="1">
      <c r="A63" s="6">
        <v>4</v>
      </c>
      <c r="B63" s="111"/>
      <c r="C63" s="112"/>
      <c r="D63" s="55"/>
      <c r="E63" s="16"/>
      <c r="F63" s="108" t="s">
        <v>92</v>
      </c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ht="18" customHeight="1">
      <c r="A64" s="6">
        <v>5</v>
      </c>
      <c r="B64" s="79"/>
      <c r="C64" s="79"/>
      <c r="D64" s="79"/>
      <c r="E64" s="16"/>
      <c r="F64" s="6">
        <v>1</v>
      </c>
      <c r="G64" s="80"/>
      <c r="H64" s="80"/>
      <c r="I64" s="80"/>
      <c r="J64" s="80"/>
      <c r="K64" s="80"/>
      <c r="L64" s="80"/>
      <c r="M64" s="80"/>
      <c r="N64" s="80"/>
      <c r="O64" s="80"/>
      <c r="P64" s="81"/>
    </row>
    <row r="65" spans="1:16" ht="18" customHeight="1">
      <c r="A65" s="6">
        <v>6</v>
      </c>
      <c r="B65" s="79"/>
      <c r="C65" s="79"/>
      <c r="D65" s="79"/>
      <c r="E65" s="16"/>
      <c r="F65" s="6">
        <v>2</v>
      </c>
      <c r="G65" s="80"/>
      <c r="H65" s="80"/>
      <c r="I65" s="80"/>
      <c r="J65" s="80"/>
      <c r="K65" s="80"/>
      <c r="L65" s="80"/>
      <c r="M65" s="80"/>
      <c r="N65" s="80"/>
      <c r="O65" s="80"/>
      <c r="P65" s="81"/>
    </row>
    <row r="66" spans="1:16" ht="18" customHeight="1">
      <c r="A66" s="6">
        <v>7</v>
      </c>
      <c r="B66" s="79"/>
      <c r="C66" s="79"/>
      <c r="D66" s="79"/>
      <c r="E66" s="16"/>
      <c r="F66" s="6">
        <v>3</v>
      </c>
      <c r="G66" s="80"/>
      <c r="H66" s="80"/>
      <c r="I66" s="80"/>
      <c r="J66" s="80"/>
      <c r="K66" s="80"/>
      <c r="L66" s="80"/>
      <c r="M66" s="80"/>
      <c r="N66" s="80"/>
      <c r="O66" s="80"/>
      <c r="P66" s="81"/>
    </row>
    <row r="67" spans="1:16" ht="18" customHeight="1">
      <c r="A67" s="6">
        <v>8</v>
      </c>
      <c r="B67" s="79"/>
      <c r="C67" s="79"/>
      <c r="D67" s="79"/>
      <c r="E67" s="16"/>
      <c r="F67" s="6">
        <v>4</v>
      </c>
      <c r="G67" s="80"/>
      <c r="H67" s="80"/>
      <c r="I67" s="80"/>
      <c r="J67" s="80"/>
      <c r="K67" s="80"/>
      <c r="L67" s="80"/>
      <c r="M67" s="80"/>
      <c r="N67" s="80"/>
      <c r="O67" s="80"/>
      <c r="P67" s="81"/>
    </row>
    <row r="68" spans="6:16" ht="18" customHeight="1">
      <c r="F68" s="6">
        <v>5</v>
      </c>
      <c r="G68" s="80"/>
      <c r="H68" s="80"/>
      <c r="I68" s="80"/>
      <c r="J68" s="80"/>
      <c r="K68" s="80"/>
      <c r="L68" s="80"/>
      <c r="M68" s="80"/>
      <c r="N68" s="80"/>
      <c r="O68" s="80"/>
      <c r="P68" s="81"/>
    </row>
    <row r="69" spans="6:16" ht="18" customHeight="1">
      <c r="F69" s="27">
        <v>6</v>
      </c>
      <c r="G69" s="80"/>
      <c r="H69" s="80"/>
      <c r="I69" s="80"/>
      <c r="J69" s="80"/>
      <c r="K69" s="80"/>
      <c r="L69" s="80"/>
      <c r="M69" s="80"/>
      <c r="N69" s="80"/>
      <c r="O69" s="80"/>
      <c r="P69" s="81"/>
    </row>
    <row r="70" spans="6:16" ht="18" customHeight="1">
      <c r="F70" s="6">
        <v>7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="61" customFormat="1" ht="18" customHeight="1"/>
    <row r="72" s="61" customFormat="1" ht="25.5" customHeight="1">
      <c r="E72" s="62"/>
    </row>
    <row r="73" s="61" customFormat="1" ht="18" customHeight="1"/>
    <row r="74" s="61" customFormat="1" ht="18" customHeight="1"/>
    <row r="75" s="61" customFormat="1" ht="18" customHeight="1"/>
    <row r="76" s="61" customFormat="1" ht="18" customHeight="1"/>
    <row r="77" s="61" customFormat="1" ht="18" customHeight="1"/>
    <row r="78" s="61" customFormat="1" ht="18" customHeight="1"/>
    <row r="79" s="61" customFormat="1" ht="18" customHeight="1"/>
    <row r="80" s="61" customFormat="1" ht="18" customHeight="1"/>
    <row r="81" s="61" customFormat="1" ht="18" customHeight="1"/>
    <row r="82" s="61" customFormat="1" ht="18" customHeight="1"/>
    <row r="83" s="61" customFormat="1" ht="18" customHeight="1"/>
    <row r="84" s="61" customFormat="1" ht="18" customHeight="1"/>
    <row r="85" s="61" customFormat="1" ht="18" customHeight="1"/>
    <row r="86" s="61" customFormat="1" ht="18" customHeight="1"/>
    <row r="87" s="61" customFormat="1" ht="18" customHeight="1"/>
    <row r="88" s="61" customFormat="1" ht="18" customHeight="1"/>
    <row r="89" s="61" customFormat="1" ht="18" customHeight="1"/>
    <row r="90" s="61" customFormat="1" ht="18" customHeight="1"/>
    <row r="91" s="61" customFormat="1" ht="18" customHeight="1"/>
    <row r="92" s="61" customFormat="1" ht="18" customHeight="1"/>
    <row r="93" s="61" customFormat="1" ht="18" customHeight="1"/>
    <row r="94" s="61" customFormat="1" ht="18" customHeight="1"/>
    <row r="95" s="61" customFormat="1" ht="18" customHeight="1"/>
    <row r="96" s="61" customFormat="1" ht="18" customHeight="1"/>
    <row r="97" s="61" customFormat="1" ht="18" customHeight="1"/>
    <row r="98" s="61" customFormat="1" ht="18" customHeight="1"/>
    <row r="99" s="61" customFormat="1" ht="18" customHeight="1"/>
    <row r="100" s="61" customFormat="1" ht="18" customHeight="1"/>
    <row r="101" s="61" customFormat="1" ht="18" customHeight="1"/>
    <row r="102" s="61" customFormat="1" ht="18" customHeight="1"/>
    <row r="103" s="61" customFormat="1" ht="18" customHeight="1"/>
    <row r="104" ht="18.75" customHeight="1"/>
    <row r="105" spans="5:41" ht="57.75" customHeight="1">
      <c r="E105" s="67" t="s">
        <v>219</v>
      </c>
      <c r="F105" s="67" t="s">
        <v>219</v>
      </c>
      <c r="G105" s="67" t="s">
        <v>219</v>
      </c>
      <c r="H105" s="67" t="s">
        <v>219</v>
      </c>
      <c r="I105" s="67" t="s">
        <v>219</v>
      </c>
      <c r="J105" s="67" t="s">
        <v>219</v>
      </c>
      <c r="K105" s="67" t="s">
        <v>219</v>
      </c>
      <c r="L105" s="67" t="s">
        <v>219</v>
      </c>
      <c r="M105" s="67" t="s">
        <v>219</v>
      </c>
      <c r="N105" s="67" t="s">
        <v>219</v>
      </c>
      <c r="O105" s="67" t="s">
        <v>219</v>
      </c>
      <c r="P105" s="67" t="s">
        <v>219</v>
      </c>
      <c r="Q105" s="67" t="s">
        <v>219</v>
      </c>
      <c r="R105" s="67" t="s">
        <v>219</v>
      </c>
      <c r="S105" s="67" t="s">
        <v>219</v>
      </c>
      <c r="T105" s="67" t="s">
        <v>219</v>
      </c>
      <c r="U105" s="67" t="s">
        <v>219</v>
      </c>
      <c r="V105" s="67" t="s">
        <v>219</v>
      </c>
      <c r="W105" s="67" t="s">
        <v>219</v>
      </c>
      <c r="X105" s="67" t="s">
        <v>219</v>
      </c>
      <c r="Y105" s="67" t="s">
        <v>219</v>
      </c>
      <c r="Z105" s="67" t="s">
        <v>219</v>
      </c>
      <c r="AA105" s="67" t="s">
        <v>219</v>
      </c>
      <c r="AB105" s="67" t="s">
        <v>219</v>
      </c>
      <c r="AC105" s="67" t="s">
        <v>219</v>
      </c>
      <c r="AD105" s="67" t="s">
        <v>219</v>
      </c>
      <c r="AE105" s="67" t="s">
        <v>219</v>
      </c>
      <c r="AF105" s="67" t="s">
        <v>219</v>
      </c>
      <c r="AG105" s="67" t="s">
        <v>219</v>
      </c>
      <c r="AH105" s="67" t="s">
        <v>219</v>
      </c>
      <c r="AI105" s="67" t="s">
        <v>219</v>
      </c>
      <c r="AJ105" s="67" t="s">
        <v>219</v>
      </c>
      <c r="AK105" s="67" t="s">
        <v>219</v>
      </c>
      <c r="AL105" s="67" t="s">
        <v>219</v>
      </c>
      <c r="AM105" s="67" t="s">
        <v>219</v>
      </c>
      <c r="AN105" s="67" t="s">
        <v>219</v>
      </c>
      <c r="AO105" s="67" t="s">
        <v>219</v>
      </c>
    </row>
    <row r="106" spans="5:41" ht="23.25" customHeight="1">
      <c r="E106" s="65" t="str">
        <f>IF(OR(E$18="001",E$18="101",E$18="201",E$18="202",E$18="203",E$18="205",E$18="206",E$18="302",E$18="501",E$18="502",E$18="503",E$18="504",E$18="601",E$18="605",E$18="701",E$18="702",E$18="703",E$18="704",E$18="705"),"Без блокировки",IF(OR(E$18="204",E$18="303",E$18="405",E$18="406"),"Электромагнитная","Нет"))</f>
        <v>Нет</v>
      </c>
      <c r="F106" s="65" t="str">
        <f>IF(OR(F$18="001",F$18="101",F$18="201",F$18="202",F$18="203",F$18="205",F$18="206",F$18="302",F$18="501",F$18="502",F$18="503",F$18="504",F$18="601",F$18="605",F$18="701",F$18="702",F$18="703",F$18="704",F$18="705"),"Без блокировки",IF(OR(F$18="204",F$18="303",F$18="405",F$18="406"),"Электромагнитная","Нет"))</f>
        <v>Нет</v>
      </c>
      <c r="G106" s="65" t="str">
        <f aca="true" t="shared" si="2" ref="G106:AO106">IF(OR(G$18="001",G$18="101",G$18="201",G$18="202",G$18="203",G$18="205",G$18="206",G$18="302",G$18="501",G$18="502",G$18="503",G$18="504",G$18="601",G$18="605",G$18="701",G$18="702",G$18="703",G$18="704",G$18="705"),"Без блокировки",IF(OR(G$18="204",G$18="303",G$18="405",G$18="406"),"Электромагнитная","Нет"))</f>
        <v>Нет</v>
      </c>
      <c r="H106" s="65" t="str">
        <f t="shared" si="2"/>
        <v>Нет</v>
      </c>
      <c r="I106" s="65" t="str">
        <f t="shared" si="2"/>
        <v>Нет</v>
      </c>
      <c r="J106" s="65" t="str">
        <f t="shared" si="2"/>
        <v>Нет</v>
      </c>
      <c r="K106" s="65" t="str">
        <f t="shared" si="2"/>
        <v>Нет</v>
      </c>
      <c r="L106" s="65" t="str">
        <f t="shared" si="2"/>
        <v>Нет</v>
      </c>
      <c r="M106" s="65" t="str">
        <f t="shared" si="2"/>
        <v>Нет</v>
      </c>
      <c r="N106" s="65" t="str">
        <f t="shared" si="2"/>
        <v>Нет</v>
      </c>
      <c r="O106" s="65" t="str">
        <f t="shared" si="2"/>
        <v>Нет</v>
      </c>
      <c r="P106" s="65" t="str">
        <f t="shared" si="2"/>
        <v>Нет</v>
      </c>
      <c r="Q106" s="65" t="str">
        <f t="shared" si="2"/>
        <v>Нет</v>
      </c>
      <c r="R106" s="65" t="str">
        <f t="shared" si="2"/>
        <v>Нет</v>
      </c>
      <c r="S106" s="65" t="str">
        <f t="shared" si="2"/>
        <v>Нет</v>
      </c>
      <c r="T106" s="65" t="str">
        <f t="shared" si="2"/>
        <v>Нет</v>
      </c>
      <c r="U106" s="65" t="str">
        <f t="shared" si="2"/>
        <v>Нет</v>
      </c>
      <c r="V106" s="65" t="str">
        <f t="shared" si="2"/>
        <v>Нет</v>
      </c>
      <c r="W106" s="65" t="str">
        <f t="shared" si="2"/>
        <v>Нет</v>
      </c>
      <c r="X106" s="65" t="str">
        <f t="shared" si="2"/>
        <v>Нет</v>
      </c>
      <c r="Y106" s="65" t="str">
        <f t="shared" si="2"/>
        <v>Нет</v>
      </c>
      <c r="Z106" s="65" t="str">
        <f t="shared" si="2"/>
        <v>Нет</v>
      </c>
      <c r="AA106" s="65" t="str">
        <f t="shared" si="2"/>
        <v>Нет</v>
      </c>
      <c r="AB106" s="65" t="str">
        <f t="shared" si="2"/>
        <v>Нет</v>
      </c>
      <c r="AC106" s="65" t="str">
        <f t="shared" si="2"/>
        <v>Нет</v>
      </c>
      <c r="AD106" s="65" t="str">
        <f t="shared" si="2"/>
        <v>Нет</v>
      </c>
      <c r="AE106" s="65" t="str">
        <f t="shared" si="2"/>
        <v>Нет</v>
      </c>
      <c r="AF106" s="65" t="str">
        <f t="shared" si="2"/>
        <v>Нет</v>
      </c>
      <c r="AG106" s="65" t="str">
        <f t="shared" si="2"/>
        <v>Нет</v>
      </c>
      <c r="AH106" s="65" t="str">
        <f t="shared" si="2"/>
        <v>Нет</v>
      </c>
      <c r="AI106" s="65" t="str">
        <f t="shared" si="2"/>
        <v>Нет</v>
      </c>
      <c r="AJ106" s="65" t="str">
        <f t="shared" si="2"/>
        <v>Нет</v>
      </c>
      <c r="AK106" s="65" t="str">
        <f t="shared" si="2"/>
        <v>Нет</v>
      </c>
      <c r="AL106" s="65" t="str">
        <f t="shared" si="2"/>
        <v>Нет</v>
      </c>
      <c r="AM106" s="65" t="str">
        <f t="shared" si="2"/>
        <v>Нет</v>
      </c>
      <c r="AN106" s="65" t="str">
        <f t="shared" si="2"/>
        <v>Нет</v>
      </c>
      <c r="AO106" s="65" t="str">
        <f t="shared" si="2"/>
        <v>Нет</v>
      </c>
    </row>
    <row r="107" spans="1:41" ht="18.75" customHeight="1">
      <c r="A107" s="28"/>
      <c r="B107" s="68"/>
      <c r="C107" s="68"/>
      <c r="D107" s="69"/>
      <c r="E107" s="65" t="str">
        <f>IF(OR(E$18="001",E$18="101",E$18="201",E$18="202",E$18="203",E$18="204",E$18="205",E$18="206",E$18="302",E$18="303",E$18="405",E$18="406",E$18="501",E$18="502",E$18="503",E$18="504",E$18="601",E$18="605",E$18="701",E$18="702",E$18="703",E$18="704",E$18="705"),"Электромагнитная","Нет")</f>
        <v>Нет</v>
      </c>
      <c r="F107" s="65" t="str">
        <f>IF(OR(F$18="001",F$18="101",F$18="201",F$18="202",F$18="203",F$18="204",F$18="205",F$18="206",F$18="302",F$18="303",F$18="405",F$18="406",F$18="501",F$18="502",F$18="503",F$18="504",F$18="601",F$18="605",F$18="701",F$18="702",F$18="703",F$18="704",F$18="705"),"Электромагнитная","Нет")</f>
        <v>Нет</v>
      </c>
      <c r="G107" s="65" t="str">
        <f aca="true" t="shared" si="3" ref="G107:AO107">IF(OR(G$18="001",G$18="101",G$18="201",G$18="202",G$18="203",G$18="204",G$18="205",G$18="206",G$18="302",G$18="303",G$18="405",G$18="406",G$18="501",G$18="502",G$18="503",G$18="504",G$18="601",G$18="605",G$18="701",G$18="702",G$18="703",G$18="704",G$18="705"),"Электромагнитная","Нет")</f>
        <v>Нет</v>
      </c>
      <c r="H107" s="65" t="str">
        <f t="shared" si="3"/>
        <v>Нет</v>
      </c>
      <c r="I107" s="65" t="str">
        <f t="shared" si="3"/>
        <v>Нет</v>
      </c>
      <c r="J107" s="65" t="str">
        <f t="shared" si="3"/>
        <v>Нет</v>
      </c>
      <c r="K107" s="65" t="str">
        <f t="shared" si="3"/>
        <v>Нет</v>
      </c>
      <c r="L107" s="65" t="str">
        <f t="shared" si="3"/>
        <v>Нет</v>
      </c>
      <c r="M107" s="65" t="str">
        <f t="shared" si="3"/>
        <v>Нет</v>
      </c>
      <c r="N107" s="65" t="str">
        <f t="shared" si="3"/>
        <v>Нет</v>
      </c>
      <c r="O107" s="65" t="str">
        <f t="shared" si="3"/>
        <v>Нет</v>
      </c>
      <c r="P107" s="65" t="str">
        <f t="shared" si="3"/>
        <v>Нет</v>
      </c>
      <c r="Q107" s="65" t="str">
        <f t="shared" si="3"/>
        <v>Нет</v>
      </c>
      <c r="R107" s="65" t="str">
        <f t="shared" si="3"/>
        <v>Нет</v>
      </c>
      <c r="S107" s="65" t="str">
        <f t="shared" si="3"/>
        <v>Нет</v>
      </c>
      <c r="T107" s="65" t="str">
        <f t="shared" si="3"/>
        <v>Нет</v>
      </c>
      <c r="U107" s="65" t="str">
        <f t="shared" si="3"/>
        <v>Нет</v>
      </c>
      <c r="V107" s="65" t="str">
        <f t="shared" si="3"/>
        <v>Нет</v>
      </c>
      <c r="W107" s="65" t="str">
        <f t="shared" si="3"/>
        <v>Нет</v>
      </c>
      <c r="X107" s="65" t="str">
        <f t="shared" si="3"/>
        <v>Нет</v>
      </c>
      <c r="Y107" s="65" t="str">
        <f t="shared" si="3"/>
        <v>Нет</v>
      </c>
      <c r="Z107" s="65" t="str">
        <f t="shared" si="3"/>
        <v>Нет</v>
      </c>
      <c r="AA107" s="65" t="str">
        <f t="shared" si="3"/>
        <v>Нет</v>
      </c>
      <c r="AB107" s="65" t="str">
        <f t="shared" si="3"/>
        <v>Нет</v>
      </c>
      <c r="AC107" s="65" t="str">
        <f t="shared" si="3"/>
        <v>Нет</v>
      </c>
      <c r="AD107" s="65" t="str">
        <f t="shared" si="3"/>
        <v>Нет</v>
      </c>
      <c r="AE107" s="65" t="str">
        <f t="shared" si="3"/>
        <v>Нет</v>
      </c>
      <c r="AF107" s="65" t="str">
        <f t="shared" si="3"/>
        <v>Нет</v>
      </c>
      <c r="AG107" s="65" t="str">
        <f t="shared" si="3"/>
        <v>Нет</v>
      </c>
      <c r="AH107" s="65" t="str">
        <f t="shared" si="3"/>
        <v>Нет</v>
      </c>
      <c r="AI107" s="65" t="str">
        <f t="shared" si="3"/>
        <v>Нет</v>
      </c>
      <c r="AJ107" s="65" t="str">
        <f t="shared" si="3"/>
        <v>Нет</v>
      </c>
      <c r="AK107" s="65" t="str">
        <f t="shared" si="3"/>
        <v>Нет</v>
      </c>
      <c r="AL107" s="65" t="str">
        <f t="shared" si="3"/>
        <v>Нет</v>
      </c>
      <c r="AM107" s="65" t="str">
        <f t="shared" si="3"/>
        <v>Нет</v>
      </c>
      <c r="AN107" s="65" t="str">
        <f t="shared" si="3"/>
        <v>Нет</v>
      </c>
      <c r="AO107" s="65" t="str">
        <f t="shared" si="3"/>
        <v>Нет</v>
      </c>
    </row>
    <row r="108" spans="1:41" ht="18.75" customHeight="1">
      <c r="A108" s="28"/>
      <c r="B108" s="68"/>
      <c r="C108" s="68"/>
      <c r="D108" s="69"/>
      <c r="E108" s="65" t="str">
        <f>IF(OR(E$18="001",E$18="101",E$18="201",E$18="202",E$18="203",E$18="204",E$18="205",E$18="206",E$18="303",E$18="405",E$18="406",E$18="601",E$18="605",E$18="701",E$18="702",E$18="703",E$18="704",E$18="705"),"Замковая",IF(OR(E$18="302",E$18="501",E$18="502",E$18="503",E$18="504"),"Электромагнитная","Нет"))</f>
        <v>Нет</v>
      </c>
      <c r="F108" s="65" t="str">
        <f>IF(OR(F$18="001",F$18="101",F$18="201",F$18="202",F$18="203",F$18="204",F$18="205",F$18="206",F$18="303",F$18="405",F$18="406",F$18="601",F$18="605",F$18="701",F$18="702",F$18="703",F$18="704",F$18="705"),"Замковая",IF(OR(F$18="302",F$18="501",F$18="502",F$18="503",F$18="504"),"Электромагнитная","Нет"))</f>
        <v>Нет</v>
      </c>
      <c r="G108" s="65" t="str">
        <f aca="true" t="shared" si="4" ref="G108:AO108">IF(OR(G$18="001",G$18="101",G$18="201",G$18="202",G$18="203",G$18="204",G$18="205",G$18="206",G$18="303",G$18="405",G$18="406",G$18="601",G$18="605",G$18="701",G$18="702",G$18="703",G$18="704",G$18="705"),"Замковая",IF(OR(G$18="302",G$18="501",G$18="502",G$18="503",G$18="504"),"Электромагнитная","Нет"))</f>
        <v>Нет</v>
      </c>
      <c r="H108" s="65" t="str">
        <f t="shared" si="4"/>
        <v>Нет</v>
      </c>
      <c r="I108" s="65" t="str">
        <f t="shared" si="4"/>
        <v>Нет</v>
      </c>
      <c r="J108" s="65" t="str">
        <f t="shared" si="4"/>
        <v>Нет</v>
      </c>
      <c r="K108" s="65" t="str">
        <f t="shared" si="4"/>
        <v>Нет</v>
      </c>
      <c r="L108" s="65" t="str">
        <f t="shared" si="4"/>
        <v>Нет</v>
      </c>
      <c r="M108" s="65" t="str">
        <f t="shared" si="4"/>
        <v>Нет</v>
      </c>
      <c r="N108" s="65" t="str">
        <f t="shared" si="4"/>
        <v>Нет</v>
      </c>
      <c r="O108" s="65" t="str">
        <f t="shared" si="4"/>
        <v>Нет</v>
      </c>
      <c r="P108" s="65" t="str">
        <f t="shared" si="4"/>
        <v>Нет</v>
      </c>
      <c r="Q108" s="65" t="str">
        <f t="shared" si="4"/>
        <v>Нет</v>
      </c>
      <c r="R108" s="65" t="str">
        <f t="shared" si="4"/>
        <v>Нет</v>
      </c>
      <c r="S108" s="65" t="str">
        <f t="shared" si="4"/>
        <v>Нет</v>
      </c>
      <c r="T108" s="65" t="str">
        <f t="shared" si="4"/>
        <v>Нет</v>
      </c>
      <c r="U108" s="65" t="str">
        <f t="shared" si="4"/>
        <v>Нет</v>
      </c>
      <c r="V108" s="65" t="str">
        <f t="shared" si="4"/>
        <v>Нет</v>
      </c>
      <c r="W108" s="65" t="str">
        <f t="shared" si="4"/>
        <v>Нет</v>
      </c>
      <c r="X108" s="65" t="str">
        <f t="shared" si="4"/>
        <v>Нет</v>
      </c>
      <c r="Y108" s="65" t="str">
        <f t="shared" si="4"/>
        <v>Нет</v>
      </c>
      <c r="Z108" s="65" t="str">
        <f t="shared" si="4"/>
        <v>Нет</v>
      </c>
      <c r="AA108" s="65" t="str">
        <f t="shared" si="4"/>
        <v>Нет</v>
      </c>
      <c r="AB108" s="65" t="str">
        <f t="shared" si="4"/>
        <v>Нет</v>
      </c>
      <c r="AC108" s="65" t="str">
        <f t="shared" si="4"/>
        <v>Нет</v>
      </c>
      <c r="AD108" s="65" t="str">
        <f t="shared" si="4"/>
        <v>Нет</v>
      </c>
      <c r="AE108" s="65" t="str">
        <f t="shared" si="4"/>
        <v>Нет</v>
      </c>
      <c r="AF108" s="65" t="str">
        <f t="shared" si="4"/>
        <v>Нет</v>
      </c>
      <c r="AG108" s="65" t="str">
        <f t="shared" si="4"/>
        <v>Нет</v>
      </c>
      <c r="AH108" s="65" t="str">
        <f t="shared" si="4"/>
        <v>Нет</v>
      </c>
      <c r="AI108" s="65" t="str">
        <f t="shared" si="4"/>
        <v>Нет</v>
      </c>
      <c r="AJ108" s="65" t="str">
        <f t="shared" si="4"/>
        <v>Нет</v>
      </c>
      <c r="AK108" s="65" t="str">
        <f t="shared" si="4"/>
        <v>Нет</v>
      </c>
      <c r="AL108" s="65" t="str">
        <f t="shared" si="4"/>
        <v>Нет</v>
      </c>
      <c r="AM108" s="65" t="str">
        <f t="shared" si="4"/>
        <v>Нет</v>
      </c>
      <c r="AN108" s="65" t="str">
        <f t="shared" si="4"/>
        <v>Нет</v>
      </c>
      <c r="AO108" s="65" t="str">
        <f t="shared" si="4"/>
        <v>Нет</v>
      </c>
    </row>
    <row r="109" spans="5:41" ht="18.75" customHeight="1"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</row>
    <row r="110" spans="5:41" ht="18.75" customHeight="1">
      <c r="E110" s="65" t="str">
        <f>IF(OR(E$18="001",E$18="101",E$18="501",E$18="502",E$18="503",E$18="504",E$18="601",E$18="703",E$18="704",E$18="705"),"Без блокировки",IF(OR(E$18="301",E$18="302"),"Электромагнитная",IF(OR(E$18="204",E$18="205",E$18="206",E$18="303"),"Механическая от ШР","Нет")))</f>
        <v>Нет</v>
      </c>
      <c r="F110" s="65" t="str">
        <f>IF(OR(F$18="001",F$18="101",F$18="501",F$18="502",F$18="503",F$18="504",F$18="601",F$18="703",F$18="704",F$18="705"),"Без блокировки",IF(OR(F$18="301",F$18="302"),"Электромагнитная",IF(OR(F$18="204",F$18="205",F$18="206",F$18="303"),"Механическая от ШР","Нет")))</f>
        <v>Нет</v>
      </c>
      <c r="G110" s="65" t="str">
        <f aca="true" t="shared" si="5" ref="G110:AO110">IF(OR(G$18="001",G$18="101",G$18="501",G$18="502",G$18="503",G$18="504",G$18="601",G$18="703",G$18="704",G$18="705"),"Без блокировки",IF(OR(G$18="301",G$18="302"),"Электромагнитная",IF(OR(G$18="204",G$18="205",G$18="206",G$18="303"),"Механическая от ШР","Нет")))</f>
        <v>Нет</v>
      </c>
      <c r="H110" s="65" t="str">
        <f t="shared" si="5"/>
        <v>Нет</v>
      </c>
      <c r="I110" s="65" t="str">
        <f t="shared" si="5"/>
        <v>Нет</v>
      </c>
      <c r="J110" s="65" t="str">
        <f t="shared" si="5"/>
        <v>Нет</v>
      </c>
      <c r="K110" s="65" t="str">
        <f t="shared" si="5"/>
        <v>Нет</v>
      </c>
      <c r="L110" s="65" t="str">
        <f t="shared" si="5"/>
        <v>Нет</v>
      </c>
      <c r="M110" s="65" t="str">
        <f t="shared" si="5"/>
        <v>Нет</v>
      </c>
      <c r="N110" s="65" t="str">
        <f t="shared" si="5"/>
        <v>Нет</v>
      </c>
      <c r="O110" s="65" t="str">
        <f t="shared" si="5"/>
        <v>Нет</v>
      </c>
      <c r="P110" s="65" t="str">
        <f t="shared" si="5"/>
        <v>Нет</v>
      </c>
      <c r="Q110" s="65" t="str">
        <f t="shared" si="5"/>
        <v>Нет</v>
      </c>
      <c r="R110" s="65" t="str">
        <f t="shared" si="5"/>
        <v>Нет</v>
      </c>
      <c r="S110" s="65" t="str">
        <f t="shared" si="5"/>
        <v>Нет</v>
      </c>
      <c r="T110" s="65" t="str">
        <f t="shared" si="5"/>
        <v>Нет</v>
      </c>
      <c r="U110" s="65" t="str">
        <f t="shared" si="5"/>
        <v>Нет</v>
      </c>
      <c r="V110" s="65" t="str">
        <f t="shared" si="5"/>
        <v>Нет</v>
      </c>
      <c r="W110" s="65" t="str">
        <f t="shared" si="5"/>
        <v>Нет</v>
      </c>
      <c r="X110" s="65" t="str">
        <f t="shared" si="5"/>
        <v>Нет</v>
      </c>
      <c r="Y110" s="65" t="str">
        <f t="shared" si="5"/>
        <v>Нет</v>
      </c>
      <c r="Z110" s="65" t="str">
        <f t="shared" si="5"/>
        <v>Нет</v>
      </c>
      <c r="AA110" s="65" t="str">
        <f t="shared" si="5"/>
        <v>Нет</v>
      </c>
      <c r="AB110" s="65" t="str">
        <f t="shared" si="5"/>
        <v>Нет</v>
      </c>
      <c r="AC110" s="65" t="str">
        <f t="shared" si="5"/>
        <v>Нет</v>
      </c>
      <c r="AD110" s="65" t="str">
        <f t="shared" si="5"/>
        <v>Нет</v>
      </c>
      <c r="AE110" s="65" t="str">
        <f t="shared" si="5"/>
        <v>Нет</v>
      </c>
      <c r="AF110" s="65" t="str">
        <f t="shared" si="5"/>
        <v>Нет</v>
      </c>
      <c r="AG110" s="65" t="str">
        <f t="shared" si="5"/>
        <v>Нет</v>
      </c>
      <c r="AH110" s="65" t="str">
        <f t="shared" si="5"/>
        <v>Нет</v>
      </c>
      <c r="AI110" s="65" t="str">
        <f t="shared" si="5"/>
        <v>Нет</v>
      </c>
      <c r="AJ110" s="65" t="str">
        <f t="shared" si="5"/>
        <v>Нет</v>
      </c>
      <c r="AK110" s="65" t="str">
        <f t="shared" si="5"/>
        <v>Нет</v>
      </c>
      <c r="AL110" s="65" t="str">
        <f t="shared" si="5"/>
        <v>Нет</v>
      </c>
      <c r="AM110" s="65" t="str">
        <f t="shared" si="5"/>
        <v>Нет</v>
      </c>
      <c r="AN110" s="65" t="str">
        <f t="shared" si="5"/>
        <v>Нет</v>
      </c>
      <c r="AO110" s="65" t="str">
        <f t="shared" si="5"/>
        <v>Нет</v>
      </c>
    </row>
    <row r="111" spans="5:41" ht="18.75" customHeight="1">
      <c r="E111" s="65" t="str">
        <f>IF(OR(E$18="001",E$18="101",E$18="301",E$18="302",E$18="501",E$18="502",E$18="503",E$18="504",E$18="601",E$18="703",E$18="704",E$18="705"),"Электромагнитная",IF(OR(E$18="204",E$18="205",E$18="206",E$18="303"),"Механическая от ШР","Нет"))</f>
        <v>Нет</v>
      </c>
      <c r="F111" s="65" t="str">
        <f>IF(OR(F$18="001",F$18="101",F$18="301",F$18="302",F$18="303",F$18="501",F$18="502",F$18="503",F$18="504",F$18="601",F$18="703",F$18="704",F$18="705"),"Электромагнитная",IF(OR(F$18="204",F$18="205",F$18="206",F$18="303"),"Механическая от ШР","Нет"))</f>
        <v>Нет</v>
      </c>
      <c r="G111" s="65" t="str">
        <f aca="true" t="shared" si="6" ref="G111:AO111">IF(OR(G$18="001",G$18="101",G$18="301",G$18="302",G$18="303",G$18="501",G$18="502",G$18="503",G$18="504",G$18="601",G$18="703",G$18="704",G$18="705"),"Электромагнитная",IF(OR(G$18="204",G$18="205",G$18="206",G$18="303"),"Механическая от ШР","Нет"))</f>
        <v>Нет</v>
      </c>
      <c r="H111" s="65" t="str">
        <f t="shared" si="6"/>
        <v>Нет</v>
      </c>
      <c r="I111" s="65" t="str">
        <f t="shared" si="6"/>
        <v>Нет</v>
      </c>
      <c r="J111" s="65" t="str">
        <f t="shared" si="6"/>
        <v>Нет</v>
      </c>
      <c r="K111" s="65" t="str">
        <f t="shared" si="6"/>
        <v>Нет</v>
      </c>
      <c r="L111" s="65" t="str">
        <f t="shared" si="6"/>
        <v>Нет</v>
      </c>
      <c r="M111" s="65" t="str">
        <f t="shared" si="6"/>
        <v>Нет</v>
      </c>
      <c r="N111" s="65" t="str">
        <f t="shared" si="6"/>
        <v>Нет</v>
      </c>
      <c r="O111" s="65" t="str">
        <f t="shared" si="6"/>
        <v>Нет</v>
      </c>
      <c r="P111" s="65" t="str">
        <f t="shared" si="6"/>
        <v>Нет</v>
      </c>
      <c r="Q111" s="65" t="str">
        <f t="shared" si="6"/>
        <v>Нет</v>
      </c>
      <c r="R111" s="65" t="str">
        <f t="shared" si="6"/>
        <v>Нет</v>
      </c>
      <c r="S111" s="65" t="str">
        <f t="shared" si="6"/>
        <v>Нет</v>
      </c>
      <c r="T111" s="65" t="str">
        <f t="shared" si="6"/>
        <v>Нет</v>
      </c>
      <c r="U111" s="65" t="str">
        <f t="shared" si="6"/>
        <v>Нет</v>
      </c>
      <c r="V111" s="65" t="str">
        <f t="shared" si="6"/>
        <v>Нет</v>
      </c>
      <c r="W111" s="65" t="str">
        <f t="shared" si="6"/>
        <v>Нет</v>
      </c>
      <c r="X111" s="65" t="str">
        <f t="shared" si="6"/>
        <v>Нет</v>
      </c>
      <c r="Y111" s="65" t="str">
        <f t="shared" si="6"/>
        <v>Нет</v>
      </c>
      <c r="Z111" s="65" t="str">
        <f t="shared" si="6"/>
        <v>Нет</v>
      </c>
      <c r="AA111" s="65" t="str">
        <f t="shared" si="6"/>
        <v>Нет</v>
      </c>
      <c r="AB111" s="65" t="str">
        <f t="shared" si="6"/>
        <v>Нет</v>
      </c>
      <c r="AC111" s="65" t="str">
        <f t="shared" si="6"/>
        <v>Нет</v>
      </c>
      <c r="AD111" s="65" t="str">
        <f t="shared" si="6"/>
        <v>Нет</v>
      </c>
      <c r="AE111" s="65" t="str">
        <f t="shared" si="6"/>
        <v>Нет</v>
      </c>
      <c r="AF111" s="65" t="str">
        <f t="shared" si="6"/>
        <v>Нет</v>
      </c>
      <c r="AG111" s="65" t="str">
        <f t="shared" si="6"/>
        <v>Нет</v>
      </c>
      <c r="AH111" s="65" t="str">
        <f t="shared" si="6"/>
        <v>Нет</v>
      </c>
      <c r="AI111" s="65" t="str">
        <f t="shared" si="6"/>
        <v>Нет</v>
      </c>
      <c r="AJ111" s="65" t="str">
        <f t="shared" si="6"/>
        <v>Нет</v>
      </c>
      <c r="AK111" s="65" t="str">
        <f t="shared" si="6"/>
        <v>Нет</v>
      </c>
      <c r="AL111" s="65" t="str">
        <f t="shared" si="6"/>
        <v>Нет</v>
      </c>
      <c r="AM111" s="65" t="str">
        <f t="shared" si="6"/>
        <v>Нет</v>
      </c>
      <c r="AN111" s="65" t="str">
        <f t="shared" si="6"/>
        <v>Нет</v>
      </c>
      <c r="AO111" s="65" t="str">
        <f t="shared" si="6"/>
        <v>Нет</v>
      </c>
    </row>
    <row r="112" spans="5:41" ht="15.75">
      <c r="E112" s="65" t="str">
        <f>IF(OR(E$18="001",E$18="101",E$18="301",E$18="601",E$18="703",E$18="704",E$18="705"),"Замковая",IF(E$18="302","Механическая от ВН",IF(OR(E$18="501",E$18="502",E$18="503",E$18="504"),"Электромагнитная",IF(OR(E$18="204",E$18="205",E$18="206",E$18="303"),"Механическая от ШР","Нет"))))</f>
        <v>Нет</v>
      </c>
      <c r="F112" s="65" t="str">
        <f>IF(OR(F$18="001",F$18="101",F$18="301",F$18="601",F$18="703",F$18="704",F$18="705"),"Замковая",IF(F$18="302","Механическая от ВН",IF(OR(F$18="501",F$18="502",F$18="503",F$18="504"),"Электромагнитная",IF(OR(F$18="204",F$18="205",F$18="206",F$18="303"),"Механическая от ШР","Нет"))))</f>
        <v>Нет</v>
      </c>
      <c r="G112" s="65" t="str">
        <f aca="true" t="shared" si="7" ref="G112:AO112">IF(OR(G$18="001",G$18="101",G$18="301",G$18="601",G$18="703",G$18="704",G$18="705"),"Замковая",IF(G$18="302","Механическая от ВН",IF(OR(G$18="501",G$18="502",G$18="503",G$18="504"),"Электромагнитная",IF(OR(G$18="204",G$18="205",G$18="206",G$18="303"),"Механическая от ШР","Нет"))))</f>
        <v>Нет</v>
      </c>
      <c r="H112" s="65" t="str">
        <f t="shared" si="7"/>
        <v>Нет</v>
      </c>
      <c r="I112" s="65" t="str">
        <f t="shared" si="7"/>
        <v>Нет</v>
      </c>
      <c r="J112" s="65" t="str">
        <f t="shared" si="7"/>
        <v>Нет</v>
      </c>
      <c r="K112" s="65" t="str">
        <f t="shared" si="7"/>
        <v>Нет</v>
      </c>
      <c r="L112" s="65" t="str">
        <f t="shared" si="7"/>
        <v>Нет</v>
      </c>
      <c r="M112" s="65" t="str">
        <f t="shared" si="7"/>
        <v>Нет</v>
      </c>
      <c r="N112" s="65" t="str">
        <f t="shared" si="7"/>
        <v>Нет</v>
      </c>
      <c r="O112" s="65" t="str">
        <f t="shared" si="7"/>
        <v>Нет</v>
      </c>
      <c r="P112" s="65" t="str">
        <f t="shared" si="7"/>
        <v>Нет</v>
      </c>
      <c r="Q112" s="65" t="str">
        <f t="shared" si="7"/>
        <v>Нет</v>
      </c>
      <c r="R112" s="65" t="str">
        <f t="shared" si="7"/>
        <v>Нет</v>
      </c>
      <c r="S112" s="65" t="str">
        <f t="shared" si="7"/>
        <v>Нет</v>
      </c>
      <c r="T112" s="65" t="str">
        <f t="shared" si="7"/>
        <v>Нет</v>
      </c>
      <c r="U112" s="65" t="str">
        <f t="shared" si="7"/>
        <v>Нет</v>
      </c>
      <c r="V112" s="65" t="str">
        <f t="shared" si="7"/>
        <v>Нет</v>
      </c>
      <c r="W112" s="65" t="str">
        <f t="shared" si="7"/>
        <v>Нет</v>
      </c>
      <c r="X112" s="65" t="str">
        <f t="shared" si="7"/>
        <v>Нет</v>
      </c>
      <c r="Y112" s="65" t="str">
        <f t="shared" si="7"/>
        <v>Нет</v>
      </c>
      <c r="Z112" s="65" t="str">
        <f t="shared" si="7"/>
        <v>Нет</v>
      </c>
      <c r="AA112" s="65" t="str">
        <f t="shared" si="7"/>
        <v>Нет</v>
      </c>
      <c r="AB112" s="65" t="str">
        <f t="shared" si="7"/>
        <v>Нет</v>
      </c>
      <c r="AC112" s="65" t="str">
        <f t="shared" si="7"/>
        <v>Нет</v>
      </c>
      <c r="AD112" s="65" t="str">
        <f t="shared" si="7"/>
        <v>Нет</v>
      </c>
      <c r="AE112" s="65" t="str">
        <f t="shared" si="7"/>
        <v>Нет</v>
      </c>
      <c r="AF112" s="65" t="str">
        <f t="shared" si="7"/>
        <v>Нет</v>
      </c>
      <c r="AG112" s="65" t="str">
        <f t="shared" si="7"/>
        <v>Нет</v>
      </c>
      <c r="AH112" s="65" t="str">
        <f t="shared" si="7"/>
        <v>Нет</v>
      </c>
      <c r="AI112" s="65" t="str">
        <f t="shared" si="7"/>
        <v>Нет</v>
      </c>
      <c r="AJ112" s="65" t="str">
        <f t="shared" si="7"/>
        <v>Нет</v>
      </c>
      <c r="AK112" s="65" t="str">
        <f t="shared" si="7"/>
        <v>Нет</v>
      </c>
      <c r="AL112" s="65" t="str">
        <f t="shared" si="7"/>
        <v>Нет</v>
      </c>
      <c r="AM112" s="65" t="str">
        <f t="shared" si="7"/>
        <v>Нет</v>
      </c>
      <c r="AN112" s="65" t="str">
        <f t="shared" si="7"/>
        <v>Нет</v>
      </c>
      <c r="AO112" s="65" t="str">
        <f t="shared" si="7"/>
        <v>Нет</v>
      </c>
    </row>
    <row r="113" spans="5:41" ht="12.75"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</row>
    <row r="114" spans="5:41" ht="15.75">
      <c r="E114" s="65" t="str">
        <f>IF(OR(E$18="204",E$18="205",E$18="206",E$18="401",E$18="402",E$18="405",E$18="406",E$18="606",E$18="702",E$18="703",E$18="704"),"Электромагнитная","Нет")</f>
        <v>Нет</v>
      </c>
      <c r="F114" s="65" t="str">
        <f>IF(OR(F$18="204",F$18="205",F$18="206",F$18="401",F$18="402",F$18="405",F$18="406",F$18="606",F$18="702",F$18="703",F$18="704"),"Электромагнитная","Нет")</f>
        <v>Нет</v>
      </c>
      <c r="G114" s="65" t="str">
        <f aca="true" t="shared" si="8" ref="G114:AO114">IF(OR(G$18="204",G$18="205",G$18="206",G$18="401",G$18="402",G$18="405",G$18="406",G$18="606",G$18="702",G$18="703",G$18="704"),"Электромагнитная","Нет")</f>
        <v>Нет</v>
      </c>
      <c r="H114" s="65" t="str">
        <f t="shared" si="8"/>
        <v>Нет</v>
      </c>
      <c r="I114" s="65" t="str">
        <f t="shared" si="8"/>
        <v>Нет</v>
      </c>
      <c r="J114" s="65" t="str">
        <f t="shared" si="8"/>
        <v>Нет</v>
      </c>
      <c r="K114" s="65" t="str">
        <f t="shared" si="8"/>
        <v>Нет</v>
      </c>
      <c r="L114" s="65" t="str">
        <f t="shared" si="8"/>
        <v>Нет</v>
      </c>
      <c r="M114" s="65" t="str">
        <f t="shared" si="8"/>
        <v>Нет</v>
      </c>
      <c r="N114" s="65" t="str">
        <f t="shared" si="8"/>
        <v>Нет</v>
      </c>
      <c r="O114" s="65" t="str">
        <f t="shared" si="8"/>
        <v>Нет</v>
      </c>
      <c r="P114" s="65" t="str">
        <f t="shared" si="8"/>
        <v>Нет</v>
      </c>
      <c r="Q114" s="65" t="str">
        <f t="shared" si="8"/>
        <v>Нет</v>
      </c>
      <c r="R114" s="65" t="str">
        <f t="shared" si="8"/>
        <v>Нет</v>
      </c>
      <c r="S114" s="65" t="str">
        <f t="shared" si="8"/>
        <v>Нет</v>
      </c>
      <c r="T114" s="65" t="str">
        <f t="shared" si="8"/>
        <v>Нет</v>
      </c>
      <c r="U114" s="65" t="str">
        <f t="shared" si="8"/>
        <v>Нет</v>
      </c>
      <c r="V114" s="65" t="str">
        <f t="shared" si="8"/>
        <v>Нет</v>
      </c>
      <c r="W114" s="65" t="str">
        <f t="shared" si="8"/>
        <v>Нет</v>
      </c>
      <c r="X114" s="65" t="str">
        <f t="shared" si="8"/>
        <v>Нет</v>
      </c>
      <c r="Y114" s="65" t="str">
        <f t="shared" si="8"/>
        <v>Нет</v>
      </c>
      <c r="Z114" s="65" t="str">
        <f t="shared" si="8"/>
        <v>Нет</v>
      </c>
      <c r="AA114" s="65" t="str">
        <f t="shared" si="8"/>
        <v>Нет</v>
      </c>
      <c r="AB114" s="65" t="str">
        <f t="shared" si="8"/>
        <v>Нет</v>
      </c>
      <c r="AC114" s="65" t="str">
        <f t="shared" si="8"/>
        <v>Нет</v>
      </c>
      <c r="AD114" s="65" t="str">
        <f t="shared" si="8"/>
        <v>Нет</v>
      </c>
      <c r="AE114" s="65" t="str">
        <f t="shared" si="8"/>
        <v>Нет</v>
      </c>
      <c r="AF114" s="65" t="str">
        <f t="shared" si="8"/>
        <v>Нет</v>
      </c>
      <c r="AG114" s="65" t="str">
        <f t="shared" si="8"/>
        <v>Нет</v>
      </c>
      <c r="AH114" s="65" t="str">
        <f t="shared" si="8"/>
        <v>Нет</v>
      </c>
      <c r="AI114" s="65" t="str">
        <f t="shared" si="8"/>
        <v>Нет</v>
      </c>
      <c r="AJ114" s="65" t="str">
        <f t="shared" si="8"/>
        <v>Нет</v>
      </c>
      <c r="AK114" s="65" t="str">
        <f t="shared" si="8"/>
        <v>Нет</v>
      </c>
      <c r="AL114" s="65" t="str">
        <f t="shared" si="8"/>
        <v>Нет</v>
      </c>
      <c r="AM114" s="65" t="str">
        <f t="shared" si="8"/>
        <v>Нет</v>
      </c>
      <c r="AN114" s="65" t="str">
        <f t="shared" si="8"/>
        <v>Нет</v>
      </c>
      <c r="AO114" s="65" t="str">
        <f t="shared" si="8"/>
        <v>Нет</v>
      </c>
    </row>
    <row r="115" spans="5:41" ht="15.75">
      <c r="E115" s="65" t="str">
        <f>IF(OR(E$18="204",E$18="205",E$18="206",E$18="401",E$18="402",E$18="405",E$18="406",E$18="606",E$18="702",E$18="703",E$18="704"),"Электромагнитная","Нет")</f>
        <v>Нет</v>
      </c>
      <c r="F115" s="65" t="str">
        <f>IF(OR(F$18="204",F$18="205",F$18="206",F$18="401",F$18="402",F$18="405",F$18="406",F$18="606",F$18="702",F$18="703",F$18="704"),"Электромагнитная","Нет")</f>
        <v>Нет</v>
      </c>
      <c r="G115" s="65" t="str">
        <f aca="true" t="shared" si="9" ref="G115:AO115">IF(OR(G$18="204",G$18="205",G$18="206",G$18="401",G$18="402",G$18="405",G$18="406",G$18="606",G$18="702",G$18="703",G$18="704"),"Электромагнитная","Нет")</f>
        <v>Нет</v>
      </c>
      <c r="H115" s="65" t="str">
        <f t="shared" si="9"/>
        <v>Нет</v>
      </c>
      <c r="I115" s="65" t="str">
        <f t="shared" si="9"/>
        <v>Нет</v>
      </c>
      <c r="J115" s="65" t="str">
        <f t="shared" si="9"/>
        <v>Нет</v>
      </c>
      <c r="K115" s="65" t="str">
        <f t="shared" si="9"/>
        <v>Нет</v>
      </c>
      <c r="L115" s="65" t="str">
        <f t="shared" si="9"/>
        <v>Нет</v>
      </c>
      <c r="M115" s="65" t="str">
        <f t="shared" si="9"/>
        <v>Нет</v>
      </c>
      <c r="N115" s="65" t="str">
        <f t="shared" si="9"/>
        <v>Нет</v>
      </c>
      <c r="O115" s="65" t="str">
        <f t="shared" si="9"/>
        <v>Нет</v>
      </c>
      <c r="P115" s="65" t="str">
        <f t="shared" si="9"/>
        <v>Нет</v>
      </c>
      <c r="Q115" s="65" t="str">
        <f t="shared" si="9"/>
        <v>Нет</v>
      </c>
      <c r="R115" s="65" t="str">
        <f t="shared" si="9"/>
        <v>Нет</v>
      </c>
      <c r="S115" s="65" t="str">
        <f t="shared" si="9"/>
        <v>Нет</v>
      </c>
      <c r="T115" s="65" t="str">
        <f t="shared" si="9"/>
        <v>Нет</v>
      </c>
      <c r="U115" s="65" t="str">
        <f t="shared" si="9"/>
        <v>Нет</v>
      </c>
      <c r="V115" s="65" t="str">
        <f t="shared" si="9"/>
        <v>Нет</v>
      </c>
      <c r="W115" s="65" t="str">
        <f t="shared" si="9"/>
        <v>Нет</v>
      </c>
      <c r="X115" s="65" t="str">
        <f t="shared" si="9"/>
        <v>Нет</v>
      </c>
      <c r="Y115" s="65" t="str">
        <f t="shared" si="9"/>
        <v>Нет</v>
      </c>
      <c r="Z115" s="65" t="str">
        <f t="shared" si="9"/>
        <v>Нет</v>
      </c>
      <c r="AA115" s="65" t="str">
        <f t="shared" si="9"/>
        <v>Нет</v>
      </c>
      <c r="AB115" s="65" t="str">
        <f t="shared" si="9"/>
        <v>Нет</v>
      </c>
      <c r="AC115" s="65" t="str">
        <f t="shared" si="9"/>
        <v>Нет</v>
      </c>
      <c r="AD115" s="65" t="str">
        <f t="shared" si="9"/>
        <v>Нет</v>
      </c>
      <c r="AE115" s="65" t="str">
        <f t="shared" si="9"/>
        <v>Нет</v>
      </c>
      <c r="AF115" s="65" t="str">
        <f t="shared" si="9"/>
        <v>Нет</v>
      </c>
      <c r="AG115" s="65" t="str">
        <f t="shared" si="9"/>
        <v>Нет</v>
      </c>
      <c r="AH115" s="65" t="str">
        <f t="shared" si="9"/>
        <v>Нет</v>
      </c>
      <c r="AI115" s="65" t="str">
        <f t="shared" si="9"/>
        <v>Нет</v>
      </c>
      <c r="AJ115" s="65" t="str">
        <f t="shared" si="9"/>
        <v>Нет</v>
      </c>
      <c r="AK115" s="65" t="str">
        <f t="shared" si="9"/>
        <v>Нет</v>
      </c>
      <c r="AL115" s="65" t="str">
        <f t="shared" si="9"/>
        <v>Нет</v>
      </c>
      <c r="AM115" s="65" t="str">
        <f t="shared" si="9"/>
        <v>Нет</v>
      </c>
      <c r="AN115" s="65" t="str">
        <f t="shared" si="9"/>
        <v>Нет</v>
      </c>
      <c r="AO115" s="65" t="str">
        <f t="shared" si="9"/>
        <v>Нет</v>
      </c>
    </row>
    <row r="116" spans="5:41" ht="15.75">
      <c r="E116" s="65" t="str">
        <f>IF(OR(E$18="204",E$18="205",E$18="206",E$18="401",E$18="402",E$18="405",E$18="406",E$18="606",E$18="702",E$18="703",E$18="704"),"Замковая","Нет")</f>
        <v>Нет</v>
      </c>
      <c r="F116" s="65" t="str">
        <f>IF(OR(F$18="204",F$18="205",F$18="206",F$18="401",F$18="402",F$18="405",F$18="406",F$18="606",F$18="702",F$18="703",F$18="704"),"Замковая","Нет")</f>
        <v>Нет</v>
      </c>
      <c r="G116" s="65" t="str">
        <f aca="true" t="shared" si="10" ref="G116:AO116">IF(OR(G$18="204",G$18="205",G$18="206",G$18="401",G$18="402",G$18="405",G$18="406",G$18="606",G$18="702",G$18="703",G$18="704"),"Замковая","Нет")</f>
        <v>Нет</v>
      </c>
      <c r="H116" s="65" t="str">
        <f t="shared" si="10"/>
        <v>Нет</v>
      </c>
      <c r="I116" s="65" t="str">
        <f t="shared" si="10"/>
        <v>Нет</v>
      </c>
      <c r="J116" s="65" t="str">
        <f t="shared" si="10"/>
        <v>Нет</v>
      </c>
      <c r="K116" s="65" t="str">
        <f t="shared" si="10"/>
        <v>Нет</v>
      </c>
      <c r="L116" s="65" t="str">
        <f t="shared" si="10"/>
        <v>Нет</v>
      </c>
      <c r="M116" s="65" t="str">
        <f t="shared" si="10"/>
        <v>Нет</v>
      </c>
      <c r="N116" s="65" t="str">
        <f t="shared" si="10"/>
        <v>Нет</v>
      </c>
      <c r="O116" s="65" t="str">
        <f t="shared" si="10"/>
        <v>Нет</v>
      </c>
      <c r="P116" s="65" t="str">
        <f t="shared" si="10"/>
        <v>Нет</v>
      </c>
      <c r="Q116" s="65" t="str">
        <f t="shared" si="10"/>
        <v>Нет</v>
      </c>
      <c r="R116" s="65" t="str">
        <f t="shared" si="10"/>
        <v>Нет</v>
      </c>
      <c r="S116" s="65" t="str">
        <f t="shared" si="10"/>
        <v>Нет</v>
      </c>
      <c r="T116" s="65" t="str">
        <f t="shared" si="10"/>
        <v>Нет</v>
      </c>
      <c r="U116" s="65" t="str">
        <f t="shared" si="10"/>
        <v>Нет</v>
      </c>
      <c r="V116" s="65" t="str">
        <f t="shared" si="10"/>
        <v>Нет</v>
      </c>
      <c r="W116" s="65" t="str">
        <f t="shared" si="10"/>
        <v>Нет</v>
      </c>
      <c r="X116" s="65" t="str">
        <f t="shared" si="10"/>
        <v>Нет</v>
      </c>
      <c r="Y116" s="65" t="str">
        <f t="shared" si="10"/>
        <v>Нет</v>
      </c>
      <c r="Z116" s="65" t="str">
        <f t="shared" si="10"/>
        <v>Нет</v>
      </c>
      <c r="AA116" s="65" t="str">
        <f t="shared" si="10"/>
        <v>Нет</v>
      </c>
      <c r="AB116" s="65" t="str">
        <f t="shared" si="10"/>
        <v>Нет</v>
      </c>
      <c r="AC116" s="65" t="str">
        <f t="shared" si="10"/>
        <v>Нет</v>
      </c>
      <c r="AD116" s="65" t="str">
        <f t="shared" si="10"/>
        <v>Нет</v>
      </c>
      <c r="AE116" s="65" t="str">
        <f t="shared" si="10"/>
        <v>Нет</v>
      </c>
      <c r="AF116" s="65" t="str">
        <f t="shared" si="10"/>
        <v>Нет</v>
      </c>
      <c r="AG116" s="65" t="str">
        <f t="shared" si="10"/>
        <v>Нет</v>
      </c>
      <c r="AH116" s="65" t="str">
        <f t="shared" si="10"/>
        <v>Нет</v>
      </c>
      <c r="AI116" s="65" t="str">
        <f t="shared" si="10"/>
        <v>Нет</v>
      </c>
      <c r="AJ116" s="65" t="str">
        <f t="shared" si="10"/>
        <v>Нет</v>
      </c>
      <c r="AK116" s="65" t="str">
        <f t="shared" si="10"/>
        <v>Нет</v>
      </c>
      <c r="AL116" s="65" t="str">
        <f t="shared" si="10"/>
        <v>Нет</v>
      </c>
      <c r="AM116" s="65" t="str">
        <f t="shared" si="10"/>
        <v>Нет</v>
      </c>
      <c r="AN116" s="65" t="str">
        <f t="shared" si="10"/>
        <v>Нет</v>
      </c>
      <c r="AO116" s="65" t="str">
        <f t="shared" si="10"/>
        <v>Нет</v>
      </c>
    </row>
    <row r="117" spans="5:41" ht="12.75"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</row>
    <row r="118" spans="5:41" ht="15.75">
      <c r="E118" s="65" t="str">
        <f aca="true" t="shared" si="11" ref="E118:T118">IF(OR(E$18="001",E$18="101")," Механическая от ЗН",IF(OR(E$18="201",E$18="205",E$18="405",E$18="406"),"Не требуется","Винтовая"))</f>
        <v>Винтовая</v>
      </c>
      <c r="F118" s="65" t="str">
        <f t="shared" si="11"/>
        <v>Винтовая</v>
      </c>
      <c r="G118" s="65" t="str">
        <f t="shared" si="11"/>
        <v>Винтовая</v>
      </c>
      <c r="H118" s="65" t="str">
        <f t="shared" si="11"/>
        <v>Винтовая</v>
      </c>
      <c r="I118" s="65" t="str">
        <f t="shared" si="11"/>
        <v>Винтовая</v>
      </c>
      <c r="J118" s="65" t="str">
        <f t="shared" si="11"/>
        <v>Винтовая</v>
      </c>
      <c r="K118" s="65" t="str">
        <f t="shared" si="11"/>
        <v>Винтовая</v>
      </c>
      <c r="L118" s="65" t="str">
        <f t="shared" si="11"/>
        <v>Винтовая</v>
      </c>
      <c r="M118" s="65" t="str">
        <f t="shared" si="11"/>
        <v>Винтовая</v>
      </c>
      <c r="N118" s="65" t="str">
        <f t="shared" si="11"/>
        <v>Винтовая</v>
      </c>
      <c r="O118" s="65" t="str">
        <f t="shared" si="11"/>
        <v>Винтовая</v>
      </c>
      <c r="P118" s="65" t="str">
        <f t="shared" si="11"/>
        <v>Винтовая</v>
      </c>
      <c r="Q118" s="65" t="str">
        <f t="shared" si="11"/>
        <v>Винтовая</v>
      </c>
      <c r="R118" s="65" t="str">
        <f t="shared" si="11"/>
        <v>Винтовая</v>
      </c>
      <c r="S118" s="65" t="str">
        <f t="shared" si="11"/>
        <v>Винтовая</v>
      </c>
      <c r="T118" s="65" t="str">
        <f t="shared" si="11"/>
        <v>Винтовая</v>
      </c>
      <c r="U118" s="65" t="str">
        <f aca="true" t="shared" si="12" ref="G118:AO120">IF(OR(U$18="001",U$18="101")," Механическая от ЗН",IF(OR(U$18="201",U$18="205",U$18="405",U$18="406"),"Не требуется","Винтовая"))</f>
        <v>Винтовая</v>
      </c>
      <c r="V118" s="65" t="str">
        <f t="shared" si="12"/>
        <v>Винтовая</v>
      </c>
      <c r="W118" s="65" t="str">
        <f t="shared" si="12"/>
        <v>Винтовая</v>
      </c>
      <c r="X118" s="65" t="str">
        <f t="shared" si="12"/>
        <v>Винтовая</v>
      </c>
      <c r="Y118" s="65" t="str">
        <f t="shared" si="12"/>
        <v>Винтовая</v>
      </c>
      <c r="Z118" s="65" t="str">
        <f t="shared" si="12"/>
        <v>Винтовая</v>
      </c>
      <c r="AA118" s="65" t="str">
        <f t="shared" si="12"/>
        <v>Винтовая</v>
      </c>
      <c r="AB118" s="65" t="str">
        <f t="shared" si="12"/>
        <v>Винтовая</v>
      </c>
      <c r="AC118" s="65" t="str">
        <f t="shared" si="12"/>
        <v>Винтовая</v>
      </c>
      <c r="AD118" s="65" t="str">
        <f t="shared" si="12"/>
        <v>Винтовая</v>
      </c>
      <c r="AE118" s="65" t="str">
        <f t="shared" si="12"/>
        <v>Винтовая</v>
      </c>
      <c r="AF118" s="65" t="str">
        <f t="shared" si="12"/>
        <v>Винтовая</v>
      </c>
      <c r="AG118" s="65" t="str">
        <f t="shared" si="12"/>
        <v>Винтовая</v>
      </c>
      <c r="AH118" s="65" t="str">
        <f t="shared" si="12"/>
        <v>Винтовая</v>
      </c>
      <c r="AI118" s="65" t="str">
        <f t="shared" si="12"/>
        <v>Винтовая</v>
      </c>
      <c r="AJ118" s="65" t="str">
        <f t="shared" si="12"/>
        <v>Винтовая</v>
      </c>
      <c r="AK118" s="65" t="str">
        <f t="shared" si="12"/>
        <v>Винтовая</v>
      </c>
      <c r="AL118" s="65" t="str">
        <f t="shared" si="12"/>
        <v>Винтовая</v>
      </c>
      <c r="AM118" s="65" t="str">
        <f t="shared" si="12"/>
        <v>Винтовая</v>
      </c>
      <c r="AN118" s="65" t="str">
        <f t="shared" si="12"/>
        <v>Винтовая</v>
      </c>
      <c r="AO118" s="65" t="str">
        <f t="shared" si="12"/>
        <v>Винтовая</v>
      </c>
    </row>
    <row r="119" spans="5:41" ht="15.75">
      <c r="E119" s="65" t="str">
        <f>IF(OR(E$18="001",E$18="101")," Механическая от ЗН",IF(OR(E$18="201",E$18="205",E$18="405",E$18="406"),"Не требуется","Винтовая"))</f>
        <v>Винтовая</v>
      </c>
      <c r="F119" s="65" t="str">
        <f>IF(OR(F$18="001",F$18="101")," Механическая от ЗН",IF(OR(F$18="201",F$18="205",F$18="405",F$18="406"),"Не требуется","Винтовая"))</f>
        <v>Винтовая</v>
      </c>
      <c r="G119" s="65" t="str">
        <f t="shared" si="12"/>
        <v>Винтовая</v>
      </c>
      <c r="H119" s="65" t="str">
        <f t="shared" si="12"/>
        <v>Винтовая</v>
      </c>
      <c r="I119" s="65" t="str">
        <f t="shared" si="12"/>
        <v>Винтовая</v>
      </c>
      <c r="J119" s="65" t="str">
        <f t="shared" si="12"/>
        <v>Винтовая</v>
      </c>
      <c r="K119" s="65" t="str">
        <f t="shared" si="12"/>
        <v>Винтовая</v>
      </c>
      <c r="L119" s="65" t="str">
        <f t="shared" si="12"/>
        <v>Винтовая</v>
      </c>
      <c r="M119" s="65" t="str">
        <f t="shared" si="12"/>
        <v>Винтовая</v>
      </c>
      <c r="N119" s="65" t="str">
        <f t="shared" si="12"/>
        <v>Винтовая</v>
      </c>
      <c r="O119" s="65" t="str">
        <f t="shared" si="12"/>
        <v>Винтовая</v>
      </c>
      <c r="P119" s="65" t="str">
        <f t="shared" si="12"/>
        <v>Винтовая</v>
      </c>
      <c r="Q119" s="65" t="str">
        <f t="shared" si="12"/>
        <v>Винтовая</v>
      </c>
      <c r="R119" s="65" t="str">
        <f t="shared" si="12"/>
        <v>Винтовая</v>
      </c>
      <c r="S119" s="65" t="str">
        <f t="shared" si="12"/>
        <v>Винтовая</v>
      </c>
      <c r="T119" s="65" t="str">
        <f t="shared" si="12"/>
        <v>Винтовая</v>
      </c>
      <c r="U119" s="65" t="str">
        <f t="shared" si="12"/>
        <v>Винтовая</v>
      </c>
      <c r="V119" s="65" t="str">
        <f t="shared" si="12"/>
        <v>Винтовая</v>
      </c>
      <c r="W119" s="65" t="str">
        <f t="shared" si="12"/>
        <v>Винтовая</v>
      </c>
      <c r="X119" s="65" t="str">
        <f t="shared" si="12"/>
        <v>Винтовая</v>
      </c>
      <c r="Y119" s="65" t="str">
        <f t="shared" si="12"/>
        <v>Винтовая</v>
      </c>
      <c r="Z119" s="65" t="str">
        <f t="shared" si="12"/>
        <v>Винтовая</v>
      </c>
      <c r="AA119" s="65" t="str">
        <f t="shared" si="12"/>
        <v>Винтовая</v>
      </c>
      <c r="AB119" s="65" t="str">
        <f t="shared" si="12"/>
        <v>Винтовая</v>
      </c>
      <c r="AC119" s="65" t="str">
        <f t="shared" si="12"/>
        <v>Винтовая</v>
      </c>
      <c r="AD119" s="65" t="str">
        <f t="shared" si="12"/>
        <v>Винтовая</v>
      </c>
      <c r="AE119" s="65" t="str">
        <f t="shared" si="12"/>
        <v>Винтовая</v>
      </c>
      <c r="AF119" s="65" t="str">
        <f t="shared" si="12"/>
        <v>Винтовая</v>
      </c>
      <c r="AG119" s="65" t="str">
        <f t="shared" si="12"/>
        <v>Винтовая</v>
      </c>
      <c r="AH119" s="65" t="str">
        <f t="shared" si="12"/>
        <v>Винтовая</v>
      </c>
      <c r="AI119" s="65" t="str">
        <f t="shared" si="12"/>
        <v>Винтовая</v>
      </c>
      <c r="AJ119" s="65" t="str">
        <f t="shared" si="12"/>
        <v>Винтовая</v>
      </c>
      <c r="AK119" s="65" t="str">
        <f t="shared" si="12"/>
        <v>Винтовая</v>
      </c>
      <c r="AL119" s="65" t="str">
        <f t="shared" si="12"/>
        <v>Винтовая</v>
      </c>
      <c r="AM119" s="65" t="str">
        <f t="shared" si="12"/>
        <v>Винтовая</v>
      </c>
      <c r="AN119" s="65" t="str">
        <f t="shared" si="12"/>
        <v>Винтовая</v>
      </c>
      <c r="AO119" s="65" t="str">
        <f t="shared" si="12"/>
        <v>Винтовая</v>
      </c>
    </row>
    <row r="120" spans="5:41" ht="15.75">
      <c r="E120" s="65" t="str">
        <f>IF(OR(E$18="001",E$18="101")," Механическая от ЗН",IF(OR(E$18="201",E$18="205",E$18="405",E$18="406"),"Не требуется","Винтовая"))</f>
        <v>Винтовая</v>
      </c>
      <c r="F120" s="65" t="str">
        <f>IF(OR(F$18="001",F$18="101")," Механическая от ЗН",IF(OR(F$18="201",F$18="205",F$18="405",F$18="406"),"Не требуется","Винтовая"))</f>
        <v>Винтовая</v>
      </c>
      <c r="G120" s="65" t="str">
        <f t="shared" si="12"/>
        <v>Винтовая</v>
      </c>
      <c r="H120" s="65" t="str">
        <f t="shared" si="12"/>
        <v>Винтовая</v>
      </c>
      <c r="I120" s="65" t="str">
        <f t="shared" si="12"/>
        <v>Винтовая</v>
      </c>
      <c r="J120" s="65" t="str">
        <f t="shared" si="12"/>
        <v>Винтовая</v>
      </c>
      <c r="K120" s="65" t="str">
        <f t="shared" si="12"/>
        <v>Винтовая</v>
      </c>
      <c r="L120" s="65" t="str">
        <f t="shared" si="12"/>
        <v>Винтовая</v>
      </c>
      <c r="M120" s="65" t="str">
        <f t="shared" si="12"/>
        <v>Винтовая</v>
      </c>
      <c r="N120" s="65" t="str">
        <f t="shared" si="12"/>
        <v>Винтовая</v>
      </c>
      <c r="O120" s="65" t="str">
        <f t="shared" si="12"/>
        <v>Винтовая</v>
      </c>
      <c r="P120" s="65" t="str">
        <f t="shared" si="12"/>
        <v>Винтовая</v>
      </c>
      <c r="Q120" s="65" t="str">
        <f t="shared" si="12"/>
        <v>Винтовая</v>
      </c>
      <c r="R120" s="65" t="str">
        <f t="shared" si="12"/>
        <v>Винтовая</v>
      </c>
      <c r="S120" s="65" t="str">
        <f t="shared" si="12"/>
        <v>Винтовая</v>
      </c>
      <c r="T120" s="65" t="str">
        <f t="shared" si="12"/>
        <v>Винтовая</v>
      </c>
      <c r="U120" s="65" t="str">
        <f t="shared" si="12"/>
        <v>Винтовая</v>
      </c>
      <c r="V120" s="65" t="str">
        <f t="shared" si="12"/>
        <v>Винтовая</v>
      </c>
      <c r="W120" s="65" t="str">
        <f t="shared" si="12"/>
        <v>Винтовая</v>
      </c>
      <c r="X120" s="65" t="str">
        <f t="shared" si="12"/>
        <v>Винтовая</v>
      </c>
      <c r="Y120" s="65" t="str">
        <f t="shared" si="12"/>
        <v>Винтовая</v>
      </c>
      <c r="Z120" s="65" t="str">
        <f t="shared" si="12"/>
        <v>Винтовая</v>
      </c>
      <c r="AA120" s="65" t="str">
        <f t="shared" si="12"/>
        <v>Винтовая</v>
      </c>
      <c r="AB120" s="65" t="str">
        <f t="shared" si="12"/>
        <v>Винтовая</v>
      </c>
      <c r="AC120" s="65" t="str">
        <f t="shared" si="12"/>
        <v>Винтовая</v>
      </c>
      <c r="AD120" s="65" t="str">
        <f t="shared" si="12"/>
        <v>Винтовая</v>
      </c>
      <c r="AE120" s="65" t="str">
        <f t="shared" si="12"/>
        <v>Винтовая</v>
      </c>
      <c r="AF120" s="65" t="str">
        <f t="shared" si="12"/>
        <v>Винтовая</v>
      </c>
      <c r="AG120" s="65" t="str">
        <f t="shared" si="12"/>
        <v>Винтовая</v>
      </c>
      <c r="AH120" s="65" t="str">
        <f t="shared" si="12"/>
        <v>Винтовая</v>
      </c>
      <c r="AI120" s="65" t="str">
        <f t="shared" si="12"/>
        <v>Винтовая</v>
      </c>
      <c r="AJ120" s="65" t="str">
        <f t="shared" si="12"/>
        <v>Винтовая</v>
      </c>
      <c r="AK120" s="65" t="str">
        <f t="shared" si="12"/>
        <v>Винтовая</v>
      </c>
      <c r="AL120" s="65" t="str">
        <f t="shared" si="12"/>
        <v>Винтовая</v>
      </c>
      <c r="AM120" s="65" t="str">
        <f t="shared" si="12"/>
        <v>Винтовая</v>
      </c>
      <c r="AN120" s="65" t="str">
        <f t="shared" si="12"/>
        <v>Винтовая</v>
      </c>
      <c r="AO120" s="65" t="str">
        <f t="shared" si="12"/>
        <v>Винтовая</v>
      </c>
    </row>
    <row r="121" spans="5:41" ht="12.75"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</row>
    <row r="122" spans="5:41" ht="15.75">
      <c r="E122" s="65" t="str">
        <f aca="true" t="shared" si="13" ref="E122:T122">IF(OR(E$18="601",E$18="602",E$18="603",E$18="604",E$18="609"),"350",IF(OR(E$18="ХХХ"),"400",IF(OR(E$18="304",E$18="401",E$18="402"),"450",IF(OR(E$18="ХХХ"),"500",IF(OR(E$18="605",E$18="606",E$18="701",E$18="702",E$18="703",E$18="704",E$18="705"),"550",IF(OR(E$18="001",E$18="101",E$18="201",E$18="202",E$18="203",E$18="301",E$18="302",E$18="303",E$18="501",E$18="502",E$18="503",E$18="504"),"650",IF(OR(E$18="204",E$18="205",E$18="206"),"750","В разработке")))))))</f>
        <v>В разработке</v>
      </c>
      <c r="F122" s="65" t="str">
        <f t="shared" si="13"/>
        <v>В разработке</v>
      </c>
      <c r="G122" s="65" t="str">
        <f t="shared" si="13"/>
        <v>В разработке</v>
      </c>
      <c r="H122" s="65" t="str">
        <f t="shared" si="13"/>
        <v>В разработке</v>
      </c>
      <c r="I122" s="65" t="str">
        <f t="shared" si="13"/>
        <v>В разработке</v>
      </c>
      <c r="J122" s="65" t="str">
        <f t="shared" si="13"/>
        <v>В разработке</v>
      </c>
      <c r="K122" s="65" t="str">
        <f t="shared" si="13"/>
        <v>В разработке</v>
      </c>
      <c r="L122" s="65" t="str">
        <f t="shared" si="13"/>
        <v>В разработке</v>
      </c>
      <c r="M122" s="65" t="str">
        <f t="shared" si="13"/>
        <v>В разработке</v>
      </c>
      <c r="N122" s="65" t="str">
        <f t="shared" si="13"/>
        <v>В разработке</v>
      </c>
      <c r="O122" s="65" t="str">
        <f t="shared" si="13"/>
        <v>В разработке</v>
      </c>
      <c r="P122" s="65" t="str">
        <f t="shared" si="13"/>
        <v>В разработке</v>
      </c>
      <c r="Q122" s="65" t="str">
        <f t="shared" si="13"/>
        <v>В разработке</v>
      </c>
      <c r="R122" s="65" t="str">
        <f t="shared" si="13"/>
        <v>В разработке</v>
      </c>
      <c r="S122" s="65" t="str">
        <f t="shared" si="13"/>
        <v>В разработке</v>
      </c>
      <c r="T122" s="65" t="str">
        <f t="shared" si="13"/>
        <v>В разработке</v>
      </c>
      <c r="U122" s="65" t="str">
        <f aca="true" t="shared" si="14" ref="G122:AO124">IF(OR(U$18="601",U$18="602",U$18="603",U$18="604",U$18="609"),"350",IF(OR(U$18="ХХХ"),"400",IF(OR(U$18="304",U$18="401",U$18="402"),"450",IF(OR(U$18="ХХХ"),"500",IF(OR(U$18="605",U$18="606",U$18="701",U$18="702",U$18="703",U$18="704",U$18="705"),"550",IF(OR(U$18="001",U$18="101",U$18="201",U$18="202",U$18="203",U$18="301",U$18="302",U$18="303",U$18="501",U$18="502",U$18="503",U$18="504"),"650",IF(OR(U$18="204",U$18="205",U$18="206"),"750","В разработке")))))))</f>
        <v>В разработке</v>
      </c>
      <c r="V122" s="65" t="str">
        <f t="shared" si="14"/>
        <v>В разработке</v>
      </c>
      <c r="W122" s="65" t="str">
        <f t="shared" si="14"/>
        <v>В разработке</v>
      </c>
      <c r="X122" s="65" t="str">
        <f t="shared" si="14"/>
        <v>В разработке</v>
      </c>
      <c r="Y122" s="65" t="str">
        <f t="shared" si="14"/>
        <v>В разработке</v>
      </c>
      <c r="Z122" s="65" t="str">
        <f t="shared" si="14"/>
        <v>В разработке</v>
      </c>
      <c r="AA122" s="65" t="str">
        <f t="shared" si="14"/>
        <v>В разработке</v>
      </c>
      <c r="AB122" s="65" t="str">
        <f t="shared" si="14"/>
        <v>В разработке</v>
      </c>
      <c r="AC122" s="65" t="str">
        <f t="shared" si="14"/>
        <v>В разработке</v>
      </c>
      <c r="AD122" s="65" t="str">
        <f t="shared" si="14"/>
        <v>В разработке</v>
      </c>
      <c r="AE122" s="65" t="str">
        <f t="shared" si="14"/>
        <v>В разработке</v>
      </c>
      <c r="AF122" s="65" t="str">
        <f t="shared" si="14"/>
        <v>В разработке</v>
      </c>
      <c r="AG122" s="65" t="str">
        <f t="shared" si="14"/>
        <v>В разработке</v>
      </c>
      <c r="AH122" s="65" t="str">
        <f t="shared" si="14"/>
        <v>В разработке</v>
      </c>
      <c r="AI122" s="65" t="str">
        <f t="shared" si="14"/>
        <v>В разработке</v>
      </c>
      <c r="AJ122" s="65" t="str">
        <f t="shared" si="14"/>
        <v>В разработке</v>
      </c>
      <c r="AK122" s="65" t="str">
        <f t="shared" si="14"/>
        <v>В разработке</v>
      </c>
      <c r="AL122" s="65" t="str">
        <f t="shared" si="14"/>
        <v>В разработке</v>
      </c>
      <c r="AM122" s="65" t="str">
        <f t="shared" si="14"/>
        <v>В разработке</v>
      </c>
      <c r="AN122" s="65" t="str">
        <f t="shared" si="14"/>
        <v>В разработке</v>
      </c>
      <c r="AO122" s="65" t="str">
        <f t="shared" si="14"/>
        <v>В разработке</v>
      </c>
    </row>
    <row r="123" spans="5:41" ht="15.75">
      <c r="E123" s="65" t="str">
        <f>IF(OR(E$18="601",E$18="602",E$18="603",E$18="604",E$18="609"),"350",IF(OR(E$18="ХХХ"),"400",IF(OR(E$18="304",E$18="401",E$18="402"),"450",IF(OR(E$18="ХХХ"),"500",IF(OR(E$18="605",E$18="606",E$18="701",E$18="702",E$18="703",E$18="704",E$18="705"),"550",IF(OR(E$18="001",E$18="101",E$18="201",E$18="202",E$18="203",E$18="301",E$18="302",E$18="303",E$18="501",E$18="502",E$18="503",E$18="504"),"650",IF(OR(E$18="204",E$18="205",E$18="206"),"750","В разработке")))))))</f>
        <v>В разработке</v>
      </c>
      <c r="F123" s="65" t="str">
        <f>IF(OR(F$18="601",F$18="602",F$18="603",F$18="604",F$18="609"),"350",IF(OR(F$18="ХХХ"),"400",IF(OR(F$18="304",F$18="401",F$18="402"),"450",IF(OR(F$18="ХХХ"),"500",IF(OR(F$18="605",F$18="606",F$18="701",F$18="702",F$18="703",F$18="704",F$18="705"),"550",IF(OR(F$18="001",F$18="101",F$18="201",F$18="202",F$18="203",F$18="301",F$18="302",F$18="303",F$18="501",F$18="502",F$18="503",F$18="504"),"650",IF(OR(F$18="204",F$18="205",F$18="206"),"750","В разработке")))))))</f>
        <v>В разработке</v>
      </c>
      <c r="G123" s="65" t="str">
        <f t="shared" si="14"/>
        <v>В разработке</v>
      </c>
      <c r="H123" s="65" t="str">
        <f t="shared" si="14"/>
        <v>В разработке</v>
      </c>
      <c r="I123" s="65" t="str">
        <f t="shared" si="14"/>
        <v>В разработке</v>
      </c>
      <c r="J123" s="65" t="str">
        <f t="shared" si="14"/>
        <v>В разработке</v>
      </c>
      <c r="K123" s="65" t="str">
        <f t="shared" si="14"/>
        <v>В разработке</v>
      </c>
      <c r="L123" s="65" t="str">
        <f t="shared" si="14"/>
        <v>В разработке</v>
      </c>
      <c r="M123" s="65" t="str">
        <f t="shared" si="14"/>
        <v>В разработке</v>
      </c>
      <c r="N123" s="65" t="str">
        <f t="shared" si="14"/>
        <v>В разработке</v>
      </c>
      <c r="O123" s="65" t="str">
        <f t="shared" si="14"/>
        <v>В разработке</v>
      </c>
      <c r="P123" s="65" t="str">
        <f t="shared" si="14"/>
        <v>В разработке</v>
      </c>
      <c r="Q123" s="65" t="str">
        <f t="shared" si="14"/>
        <v>В разработке</v>
      </c>
      <c r="R123" s="65" t="str">
        <f t="shared" si="14"/>
        <v>В разработке</v>
      </c>
      <c r="S123" s="65" t="str">
        <f t="shared" si="14"/>
        <v>В разработке</v>
      </c>
      <c r="T123" s="65" t="str">
        <f t="shared" si="14"/>
        <v>В разработке</v>
      </c>
      <c r="U123" s="65" t="str">
        <f t="shared" si="14"/>
        <v>В разработке</v>
      </c>
      <c r="V123" s="65" t="str">
        <f t="shared" si="14"/>
        <v>В разработке</v>
      </c>
      <c r="W123" s="65" t="str">
        <f t="shared" si="14"/>
        <v>В разработке</v>
      </c>
      <c r="X123" s="65" t="str">
        <f t="shared" si="14"/>
        <v>В разработке</v>
      </c>
      <c r="Y123" s="65" t="str">
        <f t="shared" si="14"/>
        <v>В разработке</v>
      </c>
      <c r="Z123" s="65" t="str">
        <f t="shared" si="14"/>
        <v>В разработке</v>
      </c>
      <c r="AA123" s="65" t="str">
        <f t="shared" si="14"/>
        <v>В разработке</v>
      </c>
      <c r="AB123" s="65" t="str">
        <f t="shared" si="14"/>
        <v>В разработке</v>
      </c>
      <c r="AC123" s="65" t="str">
        <f t="shared" si="14"/>
        <v>В разработке</v>
      </c>
      <c r="AD123" s="65" t="str">
        <f t="shared" si="14"/>
        <v>В разработке</v>
      </c>
      <c r="AE123" s="65" t="str">
        <f t="shared" si="14"/>
        <v>В разработке</v>
      </c>
      <c r="AF123" s="65" t="str">
        <f t="shared" si="14"/>
        <v>В разработке</v>
      </c>
      <c r="AG123" s="65" t="str">
        <f t="shared" si="14"/>
        <v>В разработке</v>
      </c>
      <c r="AH123" s="65" t="str">
        <f t="shared" si="14"/>
        <v>В разработке</v>
      </c>
      <c r="AI123" s="65" t="str">
        <f t="shared" si="14"/>
        <v>В разработке</v>
      </c>
      <c r="AJ123" s="65" t="str">
        <f t="shared" si="14"/>
        <v>В разработке</v>
      </c>
      <c r="AK123" s="65" t="str">
        <f t="shared" si="14"/>
        <v>В разработке</v>
      </c>
      <c r="AL123" s="65" t="str">
        <f t="shared" si="14"/>
        <v>В разработке</v>
      </c>
      <c r="AM123" s="65" t="str">
        <f t="shared" si="14"/>
        <v>В разработке</v>
      </c>
      <c r="AN123" s="65" t="str">
        <f t="shared" si="14"/>
        <v>В разработке</v>
      </c>
      <c r="AO123" s="65" t="str">
        <f t="shared" si="14"/>
        <v>В разработке</v>
      </c>
    </row>
    <row r="124" spans="5:41" ht="15.75">
      <c r="E124" s="65" t="str">
        <f>IF(OR(E$18="601",E$18="602",E$18="603",E$18="604",E$18="609"),"350",IF(OR(E$18="ХХХ"),"400",IF(OR(E$18="304",E$18="401",E$18="402"),"450",IF(OR(E$18="ХХХ"),"500",IF(OR(E$18="605",E$18="606",E$18="701",E$18="702",E$18="703",E$18="704",E$18="705"),"550",IF(OR(E$18="001",E$18="101",E$18="201",E$18="202",E$18="203",E$18="301",E$18="302",E$18="303",E$18="501",E$18="502",E$18="503",E$18="504"),"650",IF(OR(E$18="204",E$18="205",E$18="206"),"750","В разработке")))))))</f>
        <v>В разработке</v>
      </c>
      <c r="F124" s="65" t="str">
        <f>IF(OR(F$18="601",F$18="602",F$18="603",F$18="604",F$18="609"),"350",IF(OR(F$18="ХХХ"),"400",IF(OR(F$18="304",F$18="401",F$18="402"),"450",IF(OR(F$18="ХХХ"),"500",IF(OR(F$18="605",F$18="606",F$18="701",F$18="702",F$18="703",F$18="704",F$18="705"),"550",IF(OR(F$18="001",F$18="101",F$18="201",F$18="202",F$18="203",F$18="301",F$18="302",F$18="303",F$18="501",F$18="502",F$18="503",F$18="504"),"650",IF(OR(F$18="204",F$18="205",F$18="206"),"750","В разработке")))))))</f>
        <v>В разработке</v>
      </c>
      <c r="G124" s="65" t="str">
        <f t="shared" si="14"/>
        <v>В разработке</v>
      </c>
      <c r="H124" s="65" t="str">
        <f t="shared" si="14"/>
        <v>В разработке</v>
      </c>
      <c r="I124" s="65" t="str">
        <f t="shared" si="14"/>
        <v>В разработке</v>
      </c>
      <c r="J124" s="65" t="str">
        <f t="shared" si="14"/>
        <v>В разработке</v>
      </c>
      <c r="K124" s="65" t="str">
        <f t="shared" si="14"/>
        <v>В разработке</v>
      </c>
      <c r="L124" s="65" t="str">
        <f t="shared" si="14"/>
        <v>В разработке</v>
      </c>
      <c r="M124" s="65" t="str">
        <f t="shared" si="14"/>
        <v>В разработке</v>
      </c>
      <c r="N124" s="65" t="str">
        <f t="shared" si="14"/>
        <v>В разработке</v>
      </c>
      <c r="O124" s="65" t="str">
        <f t="shared" si="14"/>
        <v>В разработке</v>
      </c>
      <c r="P124" s="65" t="str">
        <f t="shared" si="14"/>
        <v>В разработке</v>
      </c>
      <c r="Q124" s="65" t="str">
        <f t="shared" si="14"/>
        <v>В разработке</v>
      </c>
      <c r="R124" s="65" t="str">
        <f t="shared" si="14"/>
        <v>В разработке</v>
      </c>
      <c r="S124" s="65" t="str">
        <f t="shared" si="14"/>
        <v>В разработке</v>
      </c>
      <c r="T124" s="65" t="str">
        <f t="shared" si="14"/>
        <v>В разработке</v>
      </c>
      <c r="U124" s="65" t="str">
        <f t="shared" si="14"/>
        <v>В разработке</v>
      </c>
      <c r="V124" s="65" t="str">
        <f t="shared" si="14"/>
        <v>В разработке</v>
      </c>
      <c r="W124" s="65" t="str">
        <f t="shared" si="14"/>
        <v>В разработке</v>
      </c>
      <c r="X124" s="65" t="str">
        <f t="shared" si="14"/>
        <v>В разработке</v>
      </c>
      <c r="Y124" s="65" t="str">
        <f t="shared" si="14"/>
        <v>В разработке</v>
      </c>
      <c r="Z124" s="65" t="str">
        <f t="shared" si="14"/>
        <v>В разработке</v>
      </c>
      <c r="AA124" s="65" t="str">
        <f t="shared" si="14"/>
        <v>В разработке</v>
      </c>
      <c r="AB124" s="65" t="str">
        <f t="shared" si="14"/>
        <v>В разработке</v>
      </c>
      <c r="AC124" s="65" t="str">
        <f t="shared" si="14"/>
        <v>В разработке</v>
      </c>
      <c r="AD124" s="65" t="str">
        <f t="shared" si="14"/>
        <v>В разработке</v>
      </c>
      <c r="AE124" s="65" t="str">
        <f t="shared" si="14"/>
        <v>В разработке</v>
      </c>
      <c r="AF124" s="65" t="str">
        <f t="shared" si="14"/>
        <v>В разработке</v>
      </c>
      <c r="AG124" s="65" t="str">
        <f t="shared" si="14"/>
        <v>В разработке</v>
      </c>
      <c r="AH124" s="65" t="str">
        <f t="shared" si="14"/>
        <v>В разработке</v>
      </c>
      <c r="AI124" s="65" t="str">
        <f t="shared" si="14"/>
        <v>В разработке</v>
      </c>
      <c r="AJ124" s="65" t="str">
        <f t="shared" si="14"/>
        <v>В разработке</v>
      </c>
      <c r="AK124" s="65" t="str">
        <f t="shared" si="14"/>
        <v>В разработке</v>
      </c>
      <c r="AL124" s="65" t="str">
        <f t="shared" si="14"/>
        <v>В разработке</v>
      </c>
      <c r="AM124" s="65" t="str">
        <f t="shared" si="14"/>
        <v>В разработке</v>
      </c>
      <c r="AN124" s="65" t="str">
        <f t="shared" si="14"/>
        <v>В разработке</v>
      </c>
      <c r="AO124" s="65" t="str">
        <f t="shared" si="14"/>
        <v>В разработке</v>
      </c>
    </row>
    <row r="125" spans="5:41" ht="15.75">
      <c r="E125" s="65" t="str">
        <f>IF(OR(E$18="602",E$18="603",E$18="604",E$18="609"),"350",IF(OR(E$18="ХХХ"),"400",IF(OR(E$18="304",E$18="401",E$18="402"),"450",IF(OR(E$18="601"),"500",IF(OR(E$18="605",E$18="606",E$18="701",E$18="702",E$18="703",E$18="704",E$18="705"),"550",IF(OR(E$18="001",E$18="101",E$18="201",E$18="202",E$18="203",E$18="301",E$18="302",E$18="303",E$18="501",E$18="502",E$18="503",E$18="504"),"650",IF(OR(E$18="204",E$18="205",E$18="206"),"750","В разработке")))))))</f>
        <v>В разработке</v>
      </c>
      <c r="F125" s="65" t="str">
        <f>IF(OR(F$18="602",F$18="603",F$18="604",F$18="609"),"350",IF(OR(F$18="ХХХ"),"400",IF(OR(F$18="304",F$18="401",F$18="402"),"450",IF(OR(F$18="601"),"500",IF(OR(F$18="605",F$18="606",F$18="701",F$18="702",F$18="703",F$18="704",F$18="705"),"550",IF(OR(F$18="001",F$18="101",F$18="201",F$18="202",F$18="203",F$18="301",F$18="302",F$18="303",F$18="501",F$18="502",F$18="503",F$18="504"),"650",IF(OR(F$18="204",F$18="205",F$18="206"),"750","В разработке")))))))</f>
        <v>В разработке</v>
      </c>
      <c r="G125" s="65" t="str">
        <f aca="true" t="shared" si="15" ref="G125:AO125">IF(OR(G$18="602",G$18="603",G$18="604",G$18="609"),"350",IF(OR(G$18="ХХХ"),"400",IF(OR(G$18="304",G$18="401",G$18="402"),"450",IF(OR(G$18="601"),"500",IF(OR(G$18="605",G$18="606",G$18="701",G$18="702",G$18="703",G$18="704",G$18="705"),"550",IF(OR(G$18="001",G$18="101",G$18="201",G$18="202",G$18="203",G$18="301",G$18="302",G$18="303",G$18="501",G$18="502",G$18="503",G$18="504"),"650",IF(OR(G$18="204",G$18="205",G$18="206"),"750","В разработке")))))))</f>
        <v>В разработке</v>
      </c>
      <c r="H125" s="65" t="str">
        <f t="shared" si="15"/>
        <v>В разработке</v>
      </c>
      <c r="I125" s="65" t="str">
        <f t="shared" si="15"/>
        <v>В разработке</v>
      </c>
      <c r="J125" s="65" t="str">
        <f t="shared" si="15"/>
        <v>В разработке</v>
      </c>
      <c r="K125" s="65" t="str">
        <f t="shared" si="15"/>
        <v>В разработке</v>
      </c>
      <c r="L125" s="65" t="str">
        <f t="shared" si="15"/>
        <v>В разработке</v>
      </c>
      <c r="M125" s="65" t="str">
        <f t="shared" si="15"/>
        <v>В разработке</v>
      </c>
      <c r="N125" s="65" t="str">
        <f t="shared" si="15"/>
        <v>В разработке</v>
      </c>
      <c r="O125" s="65" t="str">
        <f t="shared" si="15"/>
        <v>В разработке</v>
      </c>
      <c r="P125" s="65" t="str">
        <f t="shared" si="15"/>
        <v>В разработке</v>
      </c>
      <c r="Q125" s="65" t="str">
        <f t="shared" si="15"/>
        <v>В разработке</v>
      </c>
      <c r="R125" s="65" t="str">
        <f t="shared" si="15"/>
        <v>В разработке</v>
      </c>
      <c r="S125" s="65" t="str">
        <f t="shared" si="15"/>
        <v>В разработке</v>
      </c>
      <c r="T125" s="65" t="str">
        <f t="shared" si="15"/>
        <v>В разработке</v>
      </c>
      <c r="U125" s="65" t="str">
        <f t="shared" si="15"/>
        <v>В разработке</v>
      </c>
      <c r="V125" s="65" t="str">
        <f t="shared" si="15"/>
        <v>В разработке</v>
      </c>
      <c r="W125" s="65" t="str">
        <f t="shared" si="15"/>
        <v>В разработке</v>
      </c>
      <c r="X125" s="65" t="str">
        <f t="shared" si="15"/>
        <v>В разработке</v>
      </c>
      <c r="Y125" s="65" t="str">
        <f t="shared" si="15"/>
        <v>В разработке</v>
      </c>
      <c r="Z125" s="65" t="str">
        <f t="shared" si="15"/>
        <v>В разработке</v>
      </c>
      <c r="AA125" s="65" t="str">
        <f t="shared" si="15"/>
        <v>В разработке</v>
      </c>
      <c r="AB125" s="65" t="str">
        <f t="shared" si="15"/>
        <v>В разработке</v>
      </c>
      <c r="AC125" s="65" t="str">
        <f t="shared" si="15"/>
        <v>В разработке</v>
      </c>
      <c r="AD125" s="65" t="str">
        <f t="shared" si="15"/>
        <v>В разработке</v>
      </c>
      <c r="AE125" s="65" t="str">
        <f t="shared" si="15"/>
        <v>В разработке</v>
      </c>
      <c r="AF125" s="65" t="str">
        <f t="shared" si="15"/>
        <v>В разработке</v>
      </c>
      <c r="AG125" s="65" t="str">
        <f t="shared" si="15"/>
        <v>В разработке</v>
      </c>
      <c r="AH125" s="65" t="str">
        <f t="shared" si="15"/>
        <v>В разработке</v>
      </c>
      <c r="AI125" s="65" t="str">
        <f t="shared" si="15"/>
        <v>В разработке</v>
      </c>
      <c r="AJ125" s="65" t="str">
        <f t="shared" si="15"/>
        <v>В разработке</v>
      </c>
      <c r="AK125" s="65" t="str">
        <f t="shared" si="15"/>
        <v>В разработке</v>
      </c>
      <c r="AL125" s="65" t="str">
        <f t="shared" si="15"/>
        <v>В разработке</v>
      </c>
      <c r="AM125" s="65" t="str">
        <f t="shared" si="15"/>
        <v>В разработке</v>
      </c>
      <c r="AN125" s="65" t="str">
        <f t="shared" si="15"/>
        <v>В разработке</v>
      </c>
      <c r="AO125" s="65" t="str">
        <f t="shared" si="15"/>
        <v>В разработке</v>
      </c>
    </row>
    <row r="126" spans="5:41" ht="15.75">
      <c r="E126" s="65" t="str">
        <f>IF(OR(E$18="602",E$18="603",E$18="604",E$18="609"),"350",IF(OR(E$18="ХХХ"),"400",IF(OR(E$18="304",E$18="401",E$18="402"),"450",IF(OR(E$18="ХХХ"),"500",IF(OR(E$18="601",E$18="605",E$18="606",E$18="701",E$18="702",E$18="703",E$18="704",E$18="705"),"550",IF(OR(E$18="001",E$18="101",E$18="201",E$18="202",E$18="203",E$18="301",E$18="302",E$18="303",E$18="501",E$18="502",E$18="503",E$18="504"),"650",IF(OR(E$18="204",E$18="205",E$18="206"),"750","В разработке")))))))</f>
        <v>В разработке</v>
      </c>
      <c r="F126" s="65" t="str">
        <f>IF(OR(F$18="602",F$18="603",F$18="604",F$18="609"),"350",IF(OR(F$18="ХХХ"),"400",IF(OR(F$18="304",F$18="401",F$18="402"),"450",IF(OR(F$18="ХХХ"),"500",IF(OR(F$18="601",F$18="605",F$18="606",F$18="701",F$18="702",F$18="703",F$18="704",F$18="705"),"550",IF(OR(F$18="001",F$18="101",F$18="201",F$18="202",F$18="203",F$18="301",F$18="302",F$18="303",F$18="501",F$18="502",F$18="503",F$18="504"),"650",IF(OR(F$18="204",F$18="205",F$18="206"),"750","В разработке")))))))</f>
        <v>В разработке</v>
      </c>
      <c r="G126" s="65" t="str">
        <f aca="true" t="shared" si="16" ref="G126:AO127">IF(OR(G$18="602",G$18="603",G$18="604",G$18="609"),"350",IF(OR(G$18="ХХХ"),"400",IF(OR(G$18="304",G$18="401",G$18="402"),"450",IF(OR(G$18="ХХХ"),"500",IF(OR(G$18="601",G$18="605",G$18="606",G$18="701",G$18="702",G$18="703",G$18="704",G$18="705"),"550",IF(OR(G$18="001",G$18="101",G$18="201",G$18="202",G$18="203",G$18="301",G$18="302",G$18="303",G$18="501",G$18="502",G$18="503",G$18="504"),"650",IF(OR(G$18="204",G$18="205",G$18="206"),"750","В разработке")))))))</f>
        <v>В разработке</v>
      </c>
      <c r="H126" s="65" t="str">
        <f t="shared" si="16"/>
        <v>В разработке</v>
      </c>
      <c r="I126" s="65" t="str">
        <f t="shared" si="16"/>
        <v>В разработке</v>
      </c>
      <c r="J126" s="65" t="str">
        <f t="shared" si="16"/>
        <v>В разработке</v>
      </c>
      <c r="K126" s="65" t="str">
        <f t="shared" si="16"/>
        <v>В разработке</v>
      </c>
      <c r="L126" s="65" t="str">
        <f t="shared" si="16"/>
        <v>В разработке</v>
      </c>
      <c r="M126" s="65" t="str">
        <f t="shared" si="16"/>
        <v>В разработке</v>
      </c>
      <c r="N126" s="65" t="str">
        <f t="shared" si="16"/>
        <v>В разработке</v>
      </c>
      <c r="O126" s="65" t="str">
        <f t="shared" si="16"/>
        <v>В разработке</v>
      </c>
      <c r="P126" s="65" t="str">
        <f t="shared" si="16"/>
        <v>В разработке</v>
      </c>
      <c r="Q126" s="65" t="str">
        <f t="shared" si="16"/>
        <v>В разработке</v>
      </c>
      <c r="R126" s="65" t="str">
        <f t="shared" si="16"/>
        <v>В разработке</v>
      </c>
      <c r="S126" s="65" t="str">
        <f t="shared" si="16"/>
        <v>В разработке</v>
      </c>
      <c r="T126" s="65" t="str">
        <f t="shared" si="16"/>
        <v>В разработке</v>
      </c>
      <c r="U126" s="65" t="str">
        <f t="shared" si="16"/>
        <v>В разработке</v>
      </c>
      <c r="V126" s="65" t="str">
        <f t="shared" si="16"/>
        <v>В разработке</v>
      </c>
      <c r="W126" s="65" t="str">
        <f t="shared" si="16"/>
        <v>В разработке</v>
      </c>
      <c r="X126" s="65" t="str">
        <f t="shared" si="16"/>
        <v>В разработке</v>
      </c>
      <c r="Y126" s="65" t="str">
        <f t="shared" si="16"/>
        <v>В разработке</v>
      </c>
      <c r="Z126" s="65" t="str">
        <f t="shared" si="16"/>
        <v>В разработке</v>
      </c>
      <c r="AA126" s="65" t="str">
        <f t="shared" si="16"/>
        <v>В разработке</v>
      </c>
      <c r="AB126" s="65" t="str">
        <f t="shared" si="16"/>
        <v>В разработке</v>
      </c>
      <c r="AC126" s="65" t="str">
        <f t="shared" si="16"/>
        <v>В разработке</v>
      </c>
      <c r="AD126" s="65" t="str">
        <f t="shared" si="16"/>
        <v>В разработке</v>
      </c>
      <c r="AE126" s="65" t="str">
        <f t="shared" si="16"/>
        <v>В разработке</v>
      </c>
      <c r="AF126" s="65" t="str">
        <f t="shared" si="16"/>
        <v>В разработке</v>
      </c>
      <c r="AG126" s="65" t="str">
        <f t="shared" si="16"/>
        <v>В разработке</v>
      </c>
      <c r="AH126" s="65" t="str">
        <f t="shared" si="16"/>
        <v>В разработке</v>
      </c>
      <c r="AI126" s="65" t="str">
        <f t="shared" si="16"/>
        <v>В разработке</v>
      </c>
      <c r="AJ126" s="65" t="str">
        <f t="shared" si="16"/>
        <v>В разработке</v>
      </c>
      <c r="AK126" s="65" t="str">
        <f t="shared" si="16"/>
        <v>В разработке</v>
      </c>
      <c r="AL126" s="65" t="str">
        <f t="shared" si="16"/>
        <v>В разработке</v>
      </c>
      <c r="AM126" s="65" t="str">
        <f t="shared" si="16"/>
        <v>В разработке</v>
      </c>
      <c r="AN126" s="65" t="str">
        <f t="shared" si="16"/>
        <v>В разработке</v>
      </c>
      <c r="AO126" s="65" t="str">
        <f t="shared" si="16"/>
        <v>В разработке</v>
      </c>
    </row>
    <row r="127" spans="5:41" ht="15.75">
      <c r="E127" s="65" t="str">
        <f>IF(OR(E$18="602",E$18="603",E$18="604",E$18="609"),"350",IF(OR(E$18="ХХХ"),"400",IF(OR(E$18="304",E$18="401",E$18="402"),"450",IF(OR(E$18="ХХХ"),"500",IF(OR(E$18="601",E$18="605",E$18="606",E$18="701",E$18="702",E$18="703",E$18="704",E$18="705"),"550",IF(OR(E$18="001",E$18="101",E$18="201",E$18="202",E$18="203",E$18="301",E$18="302",E$18="303",E$18="501",E$18="502",E$18="503",E$18="504"),"650",IF(OR(E$18="204",E$18="205",E$18="206"),"750","В разработке")))))))</f>
        <v>В разработке</v>
      </c>
      <c r="F127" s="65" t="str">
        <f>IF(OR(F$18="602",F$18="603",F$18="604",F$18="609"),"350",IF(OR(F$18="ХХХ"),"400",IF(OR(F$18="304",F$18="401",F$18="402"),"450",IF(OR(F$18="ХХХ"),"500",IF(OR(F$18="601",F$18="605",F$18="606",F$18="701",F$18="702",F$18="703",F$18="704",F$18="705"),"550",IF(OR(F$18="001",F$18="101",F$18="201",F$18="202",F$18="203",F$18="301",F$18="302",F$18="303",F$18="501",F$18="502",F$18="503",F$18="504"),"650",IF(OR(F$18="204",F$18="205",F$18="206"),"750","В разработке")))))))</f>
        <v>В разработке</v>
      </c>
      <c r="G127" s="65" t="str">
        <f t="shared" si="16"/>
        <v>В разработке</v>
      </c>
      <c r="H127" s="65" t="str">
        <f t="shared" si="16"/>
        <v>В разработке</v>
      </c>
      <c r="I127" s="65" t="str">
        <f t="shared" si="16"/>
        <v>В разработке</v>
      </c>
      <c r="J127" s="65" t="str">
        <f t="shared" si="16"/>
        <v>В разработке</v>
      </c>
      <c r="K127" s="65" t="str">
        <f t="shared" si="16"/>
        <v>В разработке</v>
      </c>
      <c r="L127" s="65" t="str">
        <f t="shared" si="16"/>
        <v>В разработке</v>
      </c>
      <c r="M127" s="65" t="str">
        <f t="shared" si="16"/>
        <v>В разработке</v>
      </c>
      <c r="N127" s="65" t="str">
        <f t="shared" si="16"/>
        <v>В разработке</v>
      </c>
      <c r="O127" s="65" t="str">
        <f t="shared" si="16"/>
        <v>В разработке</v>
      </c>
      <c r="P127" s="65" t="str">
        <f t="shared" si="16"/>
        <v>В разработке</v>
      </c>
      <c r="Q127" s="65" t="str">
        <f t="shared" si="16"/>
        <v>В разработке</v>
      </c>
      <c r="R127" s="65" t="str">
        <f t="shared" si="16"/>
        <v>В разработке</v>
      </c>
      <c r="S127" s="65" t="str">
        <f t="shared" si="16"/>
        <v>В разработке</v>
      </c>
      <c r="T127" s="65" t="str">
        <f t="shared" si="16"/>
        <v>В разработке</v>
      </c>
      <c r="U127" s="65" t="str">
        <f t="shared" si="16"/>
        <v>В разработке</v>
      </c>
      <c r="V127" s="65" t="str">
        <f t="shared" si="16"/>
        <v>В разработке</v>
      </c>
      <c r="W127" s="65" t="str">
        <f t="shared" si="16"/>
        <v>В разработке</v>
      </c>
      <c r="X127" s="65" t="str">
        <f t="shared" si="16"/>
        <v>В разработке</v>
      </c>
      <c r="Y127" s="65" t="str">
        <f t="shared" si="16"/>
        <v>В разработке</v>
      </c>
      <c r="Z127" s="65" t="str">
        <f t="shared" si="16"/>
        <v>В разработке</v>
      </c>
      <c r="AA127" s="65" t="str">
        <f t="shared" si="16"/>
        <v>В разработке</v>
      </c>
      <c r="AB127" s="65" t="str">
        <f t="shared" si="16"/>
        <v>В разработке</v>
      </c>
      <c r="AC127" s="65" t="str">
        <f t="shared" si="16"/>
        <v>В разработке</v>
      </c>
      <c r="AD127" s="65" t="str">
        <f t="shared" si="16"/>
        <v>В разработке</v>
      </c>
      <c r="AE127" s="65" t="str">
        <f t="shared" si="16"/>
        <v>В разработке</v>
      </c>
      <c r="AF127" s="65" t="str">
        <f t="shared" si="16"/>
        <v>В разработке</v>
      </c>
      <c r="AG127" s="65" t="str">
        <f t="shared" si="16"/>
        <v>В разработке</v>
      </c>
      <c r="AH127" s="65" t="str">
        <f t="shared" si="16"/>
        <v>В разработке</v>
      </c>
      <c r="AI127" s="65" t="str">
        <f t="shared" si="16"/>
        <v>В разработке</v>
      </c>
      <c r="AJ127" s="65" t="str">
        <f t="shared" si="16"/>
        <v>В разработке</v>
      </c>
      <c r="AK127" s="65" t="str">
        <f t="shared" si="16"/>
        <v>В разработке</v>
      </c>
      <c r="AL127" s="65" t="str">
        <f t="shared" si="16"/>
        <v>В разработке</v>
      </c>
      <c r="AM127" s="65" t="str">
        <f t="shared" si="16"/>
        <v>В разработке</v>
      </c>
      <c r="AN127" s="65" t="str">
        <f t="shared" si="16"/>
        <v>В разработке</v>
      </c>
      <c r="AO127" s="65" t="str">
        <f t="shared" si="16"/>
        <v>В разработке</v>
      </c>
    </row>
    <row r="128" spans="5:41" ht="15.75">
      <c r="E128" s="65" t="str">
        <f>IF(OR(E$18="602",E$18="603",E$18="604",E$18="609"),"350",IF(OR(E$18="ХХХ"),"400",IF(OR(E$18="304",E$18="401",E$18="402"),"450",IF(OR(E$18="ХХХ"),"500",IF(OR(E$18="601",E$18="605",E$18="606",E$18="701",E$18="702",E$18="703",E$18="704",E$18="705"),"550",IF(OR(E$18="201",E$18="202",E$18="203",E$18="301",E$18="302",E$18="303",E$18="501",E$18="502",E$18="503",E$18="504"),"650",IF(OR(E$18="001",E$18="101",E$18="204",E$18="205",E$18="206"),"750","В разработке")))))))</f>
        <v>В разработке</v>
      </c>
      <c r="F128" s="65" t="str">
        <f>IF(OR(F$18="602",F$18="603",F$18="604",F$18="609"),"350",IF(OR(F$18="ХХХ"),"400",IF(OR(F$18="304",F$18="401",F$18="402"),"450",IF(OR(F$18="ХХХ"),"500",IF(OR(F$18="601",F$18="605",F$18="606",F$18="701",F$18="702",F$18="703",F$18="704",F$18="705"),"550",IF(OR(F$18="201",F$18="202",F$18="203",F$18="301",F$18="302",F$18="303",F$18="501",F$18="502",F$18="503",F$18="504"),"650",IF(OR(F$18="001",F$18="101",F$18="204",F$18="205",F$18="206"),"750","В разработке")))))))</f>
        <v>В разработке</v>
      </c>
      <c r="G128" s="65" t="str">
        <f aca="true" t="shared" si="17" ref="G128:AO128">IF(OR(G$18="602",G$18="603",G$18="604",G$18="609"),"350",IF(OR(G$18="ХХХ"),"400",IF(OR(G$18="304",G$18="401",G$18="402"),"450",IF(OR(G$18="ХХХ"),"500",IF(OR(G$18="601",G$18="605",G$18="606",G$18="701",G$18="702",G$18="703",G$18="704",G$18="705"),"550",IF(OR(G$18="201",G$18="202",G$18="203",G$18="301",G$18="302",G$18="303",G$18="501",G$18="502",G$18="503",G$18="504"),"650",IF(OR(G$18="001",G$18="101",G$18="204",G$18="205",G$18="206"),"750","В разработке")))))))</f>
        <v>В разработке</v>
      </c>
      <c r="H128" s="65" t="str">
        <f t="shared" si="17"/>
        <v>В разработке</v>
      </c>
      <c r="I128" s="65" t="str">
        <f t="shared" si="17"/>
        <v>В разработке</v>
      </c>
      <c r="J128" s="65" t="str">
        <f t="shared" si="17"/>
        <v>В разработке</v>
      </c>
      <c r="K128" s="65" t="str">
        <f t="shared" si="17"/>
        <v>В разработке</v>
      </c>
      <c r="L128" s="65" t="str">
        <f t="shared" si="17"/>
        <v>В разработке</v>
      </c>
      <c r="M128" s="65" t="str">
        <f t="shared" si="17"/>
        <v>В разработке</v>
      </c>
      <c r="N128" s="65" t="str">
        <f t="shared" si="17"/>
        <v>В разработке</v>
      </c>
      <c r="O128" s="65" t="str">
        <f t="shared" si="17"/>
        <v>В разработке</v>
      </c>
      <c r="P128" s="65" t="str">
        <f t="shared" si="17"/>
        <v>В разработке</v>
      </c>
      <c r="Q128" s="65" t="str">
        <f t="shared" si="17"/>
        <v>В разработке</v>
      </c>
      <c r="R128" s="65" t="str">
        <f t="shared" si="17"/>
        <v>В разработке</v>
      </c>
      <c r="S128" s="65" t="str">
        <f t="shared" si="17"/>
        <v>В разработке</v>
      </c>
      <c r="T128" s="65" t="str">
        <f t="shared" si="17"/>
        <v>В разработке</v>
      </c>
      <c r="U128" s="65" t="str">
        <f t="shared" si="17"/>
        <v>В разработке</v>
      </c>
      <c r="V128" s="65" t="str">
        <f t="shared" si="17"/>
        <v>В разработке</v>
      </c>
      <c r="W128" s="65" t="str">
        <f t="shared" si="17"/>
        <v>В разработке</v>
      </c>
      <c r="X128" s="65" t="str">
        <f t="shared" si="17"/>
        <v>В разработке</v>
      </c>
      <c r="Y128" s="65" t="str">
        <f t="shared" si="17"/>
        <v>В разработке</v>
      </c>
      <c r="Z128" s="65" t="str">
        <f t="shared" si="17"/>
        <v>В разработке</v>
      </c>
      <c r="AA128" s="65" t="str">
        <f t="shared" si="17"/>
        <v>В разработке</v>
      </c>
      <c r="AB128" s="65" t="str">
        <f t="shared" si="17"/>
        <v>В разработке</v>
      </c>
      <c r="AC128" s="65" t="str">
        <f t="shared" si="17"/>
        <v>В разработке</v>
      </c>
      <c r="AD128" s="65" t="str">
        <f t="shared" si="17"/>
        <v>В разработке</v>
      </c>
      <c r="AE128" s="65" t="str">
        <f t="shared" si="17"/>
        <v>В разработке</v>
      </c>
      <c r="AF128" s="65" t="str">
        <f t="shared" si="17"/>
        <v>В разработке</v>
      </c>
      <c r="AG128" s="65" t="str">
        <f t="shared" si="17"/>
        <v>В разработке</v>
      </c>
      <c r="AH128" s="65" t="str">
        <f t="shared" si="17"/>
        <v>В разработке</v>
      </c>
      <c r="AI128" s="65" t="str">
        <f t="shared" si="17"/>
        <v>В разработке</v>
      </c>
      <c r="AJ128" s="65" t="str">
        <f t="shared" si="17"/>
        <v>В разработке</v>
      </c>
      <c r="AK128" s="65" t="str">
        <f t="shared" si="17"/>
        <v>В разработке</v>
      </c>
      <c r="AL128" s="65" t="str">
        <f t="shared" si="17"/>
        <v>В разработке</v>
      </c>
      <c r="AM128" s="65" t="str">
        <f t="shared" si="17"/>
        <v>В разработке</v>
      </c>
      <c r="AN128" s="65" t="str">
        <f t="shared" si="17"/>
        <v>В разработке</v>
      </c>
      <c r="AO128" s="65" t="str">
        <f t="shared" si="17"/>
        <v>В разработке</v>
      </c>
    </row>
  </sheetData>
  <sheetProtection selectLockedCells="1"/>
  <mergeCells count="105">
    <mergeCell ref="B64:D64"/>
    <mergeCell ref="B60:D60"/>
    <mergeCell ref="F63:P63"/>
    <mergeCell ref="A18:A20"/>
    <mergeCell ref="A21:A22"/>
    <mergeCell ref="C31:C32"/>
    <mergeCell ref="B49:B50"/>
    <mergeCell ref="B63:C63"/>
    <mergeCell ref="B61:C61"/>
    <mergeCell ref="A59:D59"/>
    <mergeCell ref="G68:P68"/>
    <mergeCell ref="I59:P59"/>
    <mergeCell ref="I60:P60"/>
    <mergeCell ref="I61:P61"/>
    <mergeCell ref="I62:P62"/>
    <mergeCell ref="A52:A53"/>
    <mergeCell ref="A54:A55"/>
    <mergeCell ref="G64:P64"/>
    <mergeCell ref="B66:D66"/>
    <mergeCell ref="B57:D57"/>
    <mergeCell ref="B56:D56"/>
    <mergeCell ref="B52:B53"/>
    <mergeCell ref="A23:A27"/>
    <mergeCell ref="A28:A35"/>
    <mergeCell ref="B54:B55"/>
    <mergeCell ref="B44:B46"/>
    <mergeCell ref="A49:A50"/>
    <mergeCell ref="B39:D39"/>
    <mergeCell ref="B41:D41"/>
    <mergeCell ref="A44:A46"/>
    <mergeCell ref="B47:D47"/>
    <mergeCell ref="B42:B43"/>
    <mergeCell ref="B21:C22"/>
    <mergeCell ref="A42:A43"/>
    <mergeCell ref="B51:D51"/>
    <mergeCell ref="B48:D48"/>
    <mergeCell ref="C44:D44"/>
    <mergeCell ref="C45:D45"/>
    <mergeCell ref="C46:D46"/>
    <mergeCell ref="C33:C34"/>
    <mergeCell ref="B38:D38"/>
    <mergeCell ref="B40:D40"/>
    <mergeCell ref="C29:C30"/>
    <mergeCell ref="B37:D37"/>
    <mergeCell ref="B17:D17"/>
    <mergeCell ref="B36:D36"/>
    <mergeCell ref="B18:C20"/>
    <mergeCell ref="B28:B35"/>
    <mergeCell ref="K4:K13"/>
    <mergeCell ref="M4:M13"/>
    <mergeCell ref="N4:N13"/>
    <mergeCell ref="B23:C27"/>
    <mergeCell ref="B3:D3"/>
    <mergeCell ref="B16:C16"/>
    <mergeCell ref="B13:D13"/>
    <mergeCell ref="B14:C15"/>
    <mergeCell ref="J4:J13"/>
    <mergeCell ref="G4:G13"/>
    <mergeCell ref="E4:E13"/>
    <mergeCell ref="G70:P70"/>
    <mergeCell ref="G65:P65"/>
    <mergeCell ref="R4:R13"/>
    <mergeCell ref="G66:P66"/>
    <mergeCell ref="H4:H13"/>
    <mergeCell ref="Q4:Q13"/>
    <mergeCell ref="F62:H62"/>
    <mergeCell ref="F61:H61"/>
    <mergeCell ref="G69:P69"/>
    <mergeCell ref="I4:I13"/>
    <mergeCell ref="B65:D65"/>
    <mergeCell ref="B67:D67"/>
    <mergeCell ref="G67:P67"/>
    <mergeCell ref="U1:V1"/>
    <mergeCell ref="U2:AD2"/>
    <mergeCell ref="L4:L13"/>
    <mergeCell ref="F59:H59"/>
    <mergeCell ref="F60:H60"/>
    <mergeCell ref="U4:U13"/>
    <mergeCell ref="V4:V13"/>
    <mergeCell ref="X4:X13"/>
    <mergeCell ref="Y4:Y13"/>
    <mergeCell ref="Z4:Z13"/>
    <mergeCell ref="AI4:AI13"/>
    <mergeCell ref="AH4:AH13"/>
    <mergeCell ref="AB4:AB13"/>
    <mergeCell ref="AC4:AC13"/>
    <mergeCell ref="AD4:AD13"/>
    <mergeCell ref="W4:W13"/>
    <mergeCell ref="AE1:AF1"/>
    <mergeCell ref="AE2:AJ2"/>
    <mergeCell ref="AE4:AE13"/>
    <mergeCell ref="AF4:AF13"/>
    <mergeCell ref="AG4:AG13"/>
    <mergeCell ref="AJ4:AJ13"/>
    <mergeCell ref="AA4:AA13"/>
    <mergeCell ref="O1:P1"/>
    <mergeCell ref="O2:T2"/>
    <mergeCell ref="O4:O13"/>
    <mergeCell ref="P4:P13"/>
    <mergeCell ref="T4:T13"/>
    <mergeCell ref="A2:D2"/>
    <mergeCell ref="S4:S13"/>
    <mergeCell ref="B1:F1"/>
    <mergeCell ref="F4:F13"/>
    <mergeCell ref="E2:N2"/>
  </mergeCells>
  <dataValidations count="29">
    <dataValidation type="list" allowBlank="1" showInputMessage="1" showErrorMessage="1" sqref="E60:E62">
      <formula1>"1шт., 2шт., 3шт., 4шт., 5шт., 6шт., нет"</formula1>
    </dataValidation>
    <dataValidation type="list" allowBlank="1" showInputMessage="1" showErrorMessage="1" sqref="E48 W56:AE56 E56:O56 AG56:AJ56 Q56:U56 Q47:U48 AG47:AJ48 G47:O48 E47:F47 W47:AE48">
      <formula1>"Да, Нет"</formula1>
    </dataValidation>
    <dataValidation type="list" allowBlank="1" showInputMessage="1" showErrorMessage="1" sqref="W41:AE41 E41:O41 AG41:AJ41 Q41:U41">
      <formula1>"1, 2, 3, 4"</formula1>
    </dataValidation>
    <dataValidation type="list" allowBlank="1" showInputMessage="1" showErrorMessage="1" sqref="F48">
      <formula1>"1 шт., 2 шт."</formula1>
    </dataValidation>
    <dataValidation type="list" allowBlank="1" showInputMessage="1" showErrorMessage="1" sqref="W26:AE26 E26:O26 AG26:AJ26 Q26:U26">
      <formula1>"0,2/10Р, 0,5/10Р, 0,2S/10Р, 0,5S/10Р, 0,2/0,5/10Р, 0,5/0,5/10Р, 0,2S/0,5/10Р, 0,5S/0,5/10Р, 0,2/0,5/10Р/10Р, 0,5/0,5/10Р/10Р, 0,2S/0,5/10Р/10Р, 0,5S/0,5/10Р/10Р"</formula1>
    </dataValidation>
    <dataValidation type="list" allowBlank="1" showInputMessage="1" showErrorMessage="1" sqref="W36:AE36 E36:O36 AG36:AJ36 Q36:U36">
      <formula1>"ТЛС-10 6кВ, ТЛС-10 10кВ, ТЛС-16 6кВ, ТЛС-16 10кВ, ТЛС-25 6кВ, ТЛС-25 10кВ, ТЛС-40 6кВ, ТЛС-40 10кВ, ТСКС-25 6кВ, ТСКС-25 10кВ, ТСКС-40 6кВ, ТСКС-40 10кВ, ОЛСП-1,25 6кВ, ОЛСП-1,25 10кВ, "</formula1>
    </dataValidation>
    <dataValidation type="list" allowBlank="1" showInputMessage="1" showErrorMessage="1" error="Недопустимое значение номинального напряжения" sqref="D4">
      <formula1>"6 кВ, 10 кВ"</formula1>
    </dataValidation>
    <dataValidation type="list" allowBlank="1" showInputMessage="1" showErrorMessage="1" error="Недопустимое значение" sqref="D5">
      <formula1>"630 А, 1000 А, 1250А, 1600А"</formula1>
    </dataValidation>
    <dataValidation type="list" allowBlank="1" showInputMessage="1" showErrorMessage="1" error="Недопустимое значение" sqref="D7">
      <formula1>"переменный  220В, постоянный  220В"</formula1>
    </dataValidation>
    <dataValidation type="list" allowBlank="1" showInputMessage="1" sqref="E17:AJ17">
      <formula1>"Ввод, Линия, Линия к тр-ру, Линия к дв-лю, СВ, ТН, ТН+ЗСШ, ТН+ТСН, СР, ТСН, , СР+ЗСШ, ПСН+ЦС, ПСН, "</formula1>
    </dataValidation>
    <dataValidation type="list" allowBlank="1" showInputMessage="1" showErrorMessage="1" sqref="W21:AE21 E21:O21 AG21:AJ21 Q21:U21">
      <formula1>"LD_1 (48), SHELL 2"</formula1>
    </dataValidation>
    <dataValidation type="list" allowBlank="1" showInputMessage="1" showErrorMessage="1" sqref="W22:AE22 E22:O22 AG22:AJ22 Q22:U22">
      <formula1>"СМ_16_1, СМ_16_2"</formula1>
    </dataValidation>
    <dataValidation errorStyle="warning" type="list" allowBlank="1" showInputMessage="1" showErrorMessage="1" sqref="W24:AE24 E24:O24 AG24:AJ24 Q24:U24">
      <formula1>"50/5, 75/5, 100/5, 150/5, 200/5, 300/5, 400/5, 600/5, 800/5, 1000/5, 1500/5"</formula1>
    </dataValidation>
    <dataValidation errorStyle="warning" type="list" allowBlank="1" showInputMessage="1" showErrorMessage="1" sqref="W25:AE25 E25:O25 AG25:AJ25 Q25:U25">
      <formula1>"2 шт., 3 шт."</formula1>
    </dataValidation>
    <dataValidation type="list" allowBlank="1" showInputMessage="1" showErrorMessage="1" error="Недопустимое значение" sqref="D8">
      <formula1>"Цинк (импорт), Цинк (РФ)"</formula1>
    </dataValidation>
    <dataValidation type="list" allowBlank="1" showInputMessage="1" showErrorMessage="1" sqref="D58">
      <formula1>"Нет, Полужесткая, Жесткая, Усиленная"</formula1>
    </dataValidation>
    <dataValidation allowBlank="1" showInputMessage="1" showErrorMessage="1" error="Недопустимое значение" sqref="D6"/>
    <dataValidation type="list" allowBlank="1" showInputMessage="1" showErrorMessage="1" error="Недопустимое значение" sqref="D9:D12">
      <formula1>"Да, Нет"</formula1>
    </dataValidation>
    <dataValidation type="list" allowBlank="1" showInputMessage="1" showErrorMessage="1" sqref="E3:AJ3">
      <formula1>"1, 2, 3, 4, 5, 6, 7, 8, 9, 10, 11, 12, 13, 14, 15, 16, 17, 18, 19, 20, 21, 22, 23, 24, 25, 26, 27, 28, 29, 30, 31, 32, 33, 34, 35, 36, 37, 38, 39, 40, 41, 42, 43, 44, 45, 46, 47, 48, 49, 50, 51, 52, 53, 54, 55, 56, 57, 58, 59, 60, 61, 62, 63, 64, 65, 66"</formula1>
    </dataValidation>
    <dataValidation type="list" showInputMessage="1" showErrorMessage="1" sqref="D62">
      <formula1>"Не требуется, ШСН-0,4кВ без ЦС, ШСН-0,22кВ без ЦС, ШСН-0,4кВ с ЦС на МПЗ, ШСН-0,4кВ с ЦС на Эл.мех.реле"</formula1>
    </dataValidation>
    <dataValidation type="list" allowBlank="1" sqref="E38:AJ38">
      <formula1>"TER_CBunit_SA6_RT(6.9), TER_CBunit_SA6_RT(7.2), TER_CBunit_SA10_RT(11.5)"</formula1>
    </dataValidation>
    <dataValidation type="list" allowBlank="1" showInputMessage="1" showErrorMessage="1" sqref="C42:C43 E42:AJ43">
      <formula1>"LB1, Нет"</formula1>
    </dataValidation>
    <dataValidation type="list" allowBlank="1" showInputMessage="1" showErrorMessage="1" sqref="C62">
      <formula1>"Без МПЗ, Сириус-ЦС, БМЦС-40-21, БЭМП РУ-ЦС"</formula1>
    </dataValidation>
    <dataValidation type="list" allowBlank="1" showInputMessage="1" showErrorMessage="1" sqref="E44:AJ44">
      <formula1>E$106:E$108</formula1>
    </dataValidation>
    <dataValidation type="list" allowBlank="1" showInputMessage="1" sqref="E18:AJ18">
      <formula1>"001, 101, 201, 202, 203, 204, 205, 206, 301, 302, 303, 304, 401, 402, 405, 406, 501, 502, 503, 504, 601, 602, 603, 604, 605, 606, 609, 701, 702, 703, 704, 705"</formula1>
    </dataValidation>
    <dataValidation type="list" allowBlank="1" showInputMessage="1" showErrorMessage="1" sqref="E45:AJ45">
      <formula1>E$110:E$112</formula1>
    </dataValidation>
    <dataValidation type="list" allowBlank="1" showInputMessage="1" showErrorMessage="1" sqref="E46:AJ46">
      <formula1>E$114:E$116</formula1>
    </dataValidation>
    <dataValidation type="list" allowBlank="1" showInputMessage="1" showErrorMessage="1" sqref="E14:AJ14">
      <formula1>E$122:E$128</formula1>
    </dataValidation>
    <dataValidation type="list" allowBlank="1" showInputMessage="1" showErrorMessage="1" error="Неверное значение!&#10;Сетка схем предоставлена на листе справочный материал" sqref="E20:AJ20">
      <formula1>"630А, 1000А, 1250А, 1600А"</formula1>
    </dataValidation>
  </dataValidations>
  <printOptions/>
  <pageMargins left="0.25" right="0.25" top="0.75" bottom="0.75" header="0.3" footer="0.3"/>
  <pageSetup fitToWidth="2" horizontalDpi="600" verticalDpi="600" orientation="landscape" paperSize="9" scale="32" r:id="rId3"/>
  <colBreaks count="1" manualBreakCount="1">
    <brk id="20" max="6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Q15"/>
  <sheetViews>
    <sheetView zoomScale="70" zoomScaleNormal="70" zoomScaleSheetLayoutView="115" workbookViewId="0" topLeftCell="A1">
      <selection activeCell="H24" sqref="H24"/>
    </sheetView>
  </sheetViews>
  <sheetFormatPr defaultColWidth="9.00390625" defaultRowHeight="12.75"/>
  <cols>
    <col min="1" max="19" width="14.25390625" style="0" customWidth="1"/>
    <col min="20" max="22" width="17.25390625" style="0" customWidth="1"/>
  </cols>
  <sheetData>
    <row r="1" spans="4:17" ht="30">
      <c r="D1" s="24"/>
      <c r="E1" s="24"/>
      <c r="F1" s="24"/>
      <c r="G1" s="24" t="s">
        <v>102</v>
      </c>
      <c r="H1" s="24"/>
      <c r="I1" s="24"/>
      <c r="J1" s="24"/>
      <c r="K1" s="24"/>
      <c r="L1" s="24"/>
      <c r="M1" s="24"/>
      <c r="N1" s="24"/>
      <c r="O1" s="24"/>
      <c r="P1" s="24"/>
      <c r="Q1" s="24"/>
    </row>
    <row r="15" ht="12.75">
      <c r="F15" s="23"/>
    </row>
  </sheetData>
  <sheetProtection selectLockedCells="1"/>
  <printOptions/>
  <pageMargins left="0.25" right="0.25" top="0.75" bottom="0.75" header="0.3" footer="0.3"/>
  <pageSetup fitToWidth="2" horizontalDpi="600" verticalDpi="600" orientation="landscape" paperSize="9" scale="57" r:id="rId2"/>
  <colBreaks count="1" manualBreakCount="1">
    <brk id="17" max="7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47"/>
  <sheetViews>
    <sheetView zoomScale="70" zoomScaleNormal="70" zoomScalePageLayoutView="0" workbookViewId="0" topLeftCell="A4">
      <selection activeCell="H23" sqref="H23"/>
    </sheetView>
  </sheetViews>
  <sheetFormatPr defaultColWidth="9.00390625" defaultRowHeight="12.75"/>
  <cols>
    <col min="1" max="1" width="20.00390625" style="0" customWidth="1"/>
    <col min="2" max="19" width="17.625" style="0" customWidth="1"/>
    <col min="20" max="23" width="12.75390625" style="0" customWidth="1"/>
    <col min="24" max="27" width="10.75390625" style="0" customWidth="1"/>
  </cols>
  <sheetData>
    <row r="1" spans="1:9" ht="27">
      <c r="A1" s="120" t="s">
        <v>4</v>
      </c>
      <c r="B1" s="120"/>
      <c r="C1" s="120"/>
      <c r="D1" s="120"/>
      <c r="E1" s="120"/>
      <c r="F1" s="120"/>
      <c r="G1" s="7"/>
      <c r="H1" s="7"/>
      <c r="I1" s="7"/>
    </row>
    <row r="2" spans="1:10" ht="12.75" customHeight="1" thickBot="1">
      <c r="A2" s="4"/>
      <c r="H2" s="1"/>
      <c r="I2" s="1"/>
      <c r="J2" s="1"/>
    </row>
    <row r="3" spans="1:9" ht="15.75" customHeight="1" thickBot="1">
      <c r="A3" s="117" t="s">
        <v>5</v>
      </c>
      <c r="B3" s="118"/>
      <c r="C3" s="118"/>
      <c r="D3" s="118"/>
      <c r="E3" s="119"/>
      <c r="F3" s="8" t="s">
        <v>6</v>
      </c>
      <c r="H3" s="1"/>
      <c r="I3" s="1"/>
    </row>
    <row r="4" spans="1:9" ht="12.75" customHeight="1">
      <c r="A4" s="114" t="s">
        <v>7</v>
      </c>
      <c r="B4" s="115"/>
      <c r="C4" s="115"/>
      <c r="D4" s="115"/>
      <c r="E4" s="116"/>
      <c r="F4" s="9">
        <v>50</v>
      </c>
      <c r="H4" s="1"/>
      <c r="I4" s="1"/>
    </row>
    <row r="5" spans="1:9" ht="12.75" customHeight="1">
      <c r="A5" s="114" t="s">
        <v>8</v>
      </c>
      <c r="B5" s="115"/>
      <c r="C5" s="115"/>
      <c r="D5" s="115"/>
      <c r="E5" s="116"/>
      <c r="F5" s="10">
        <v>51</v>
      </c>
      <c r="H5" s="1"/>
      <c r="I5" s="1"/>
    </row>
    <row r="6" spans="1:9" ht="12.75" customHeight="1">
      <c r="A6" s="114" t="s">
        <v>9</v>
      </c>
      <c r="B6" s="115"/>
      <c r="C6" s="115"/>
      <c r="D6" s="115"/>
      <c r="E6" s="116"/>
      <c r="F6" s="10" t="s">
        <v>10</v>
      </c>
      <c r="H6" s="1"/>
      <c r="I6" s="1"/>
    </row>
    <row r="7" spans="1:9" ht="12.75" customHeight="1">
      <c r="A7" s="114" t="s">
        <v>11</v>
      </c>
      <c r="B7" s="115"/>
      <c r="C7" s="115"/>
      <c r="D7" s="115"/>
      <c r="E7" s="116"/>
      <c r="F7" s="10" t="s">
        <v>12</v>
      </c>
      <c r="H7" s="1"/>
      <c r="I7" s="1"/>
    </row>
    <row r="8" spans="1:9" ht="12.75" customHeight="1">
      <c r="A8" s="114" t="s">
        <v>13</v>
      </c>
      <c r="B8" s="115"/>
      <c r="C8" s="115"/>
      <c r="D8" s="115"/>
      <c r="E8" s="116"/>
      <c r="F8" s="10" t="s">
        <v>14</v>
      </c>
      <c r="H8" s="1"/>
      <c r="I8" s="1"/>
    </row>
    <row r="9" spans="1:9" ht="12.75" customHeight="1">
      <c r="A9" s="114" t="s">
        <v>15</v>
      </c>
      <c r="B9" s="115"/>
      <c r="C9" s="115"/>
      <c r="D9" s="115"/>
      <c r="E9" s="116"/>
      <c r="F9" s="10" t="s">
        <v>16</v>
      </c>
      <c r="H9" s="1"/>
      <c r="I9" s="1"/>
    </row>
    <row r="10" spans="1:9" ht="12.75" customHeight="1">
      <c r="A10" s="114" t="s">
        <v>17</v>
      </c>
      <c r="B10" s="115"/>
      <c r="C10" s="115"/>
      <c r="D10" s="115"/>
      <c r="E10" s="116"/>
      <c r="F10" s="10">
        <v>67</v>
      </c>
      <c r="H10" s="1"/>
      <c r="I10" s="1"/>
    </row>
    <row r="11" spans="1:9" ht="12.75" customHeight="1">
      <c r="A11" s="114" t="s">
        <v>18</v>
      </c>
      <c r="B11" s="115"/>
      <c r="C11" s="115"/>
      <c r="D11" s="115"/>
      <c r="E11" s="116"/>
      <c r="F11" s="10" t="s">
        <v>19</v>
      </c>
      <c r="H11" s="1"/>
      <c r="I11" s="1"/>
    </row>
    <row r="12" spans="1:9" ht="12.75" customHeight="1">
      <c r="A12" s="114" t="s">
        <v>20</v>
      </c>
      <c r="B12" s="115"/>
      <c r="C12" s="115"/>
      <c r="D12" s="115"/>
      <c r="E12" s="116"/>
      <c r="F12" s="10">
        <v>37</v>
      </c>
      <c r="H12" s="1"/>
      <c r="I12" s="1"/>
    </row>
    <row r="13" spans="1:9" ht="12.75" customHeight="1">
      <c r="A13" s="114" t="s">
        <v>21</v>
      </c>
      <c r="B13" s="115"/>
      <c r="C13" s="115"/>
      <c r="D13" s="115"/>
      <c r="E13" s="116"/>
      <c r="F13" s="10">
        <v>49</v>
      </c>
      <c r="H13" s="1"/>
      <c r="I13" s="1"/>
    </row>
    <row r="14" spans="1:9" ht="12.75" customHeight="1">
      <c r="A14" s="114" t="s">
        <v>22</v>
      </c>
      <c r="B14" s="115"/>
      <c r="C14" s="115"/>
      <c r="D14" s="115"/>
      <c r="E14" s="116"/>
      <c r="F14" s="10">
        <v>46</v>
      </c>
      <c r="H14" s="1"/>
      <c r="I14" s="1"/>
    </row>
    <row r="15" spans="1:9" ht="12.75" customHeight="1">
      <c r="A15" s="114" t="s">
        <v>23</v>
      </c>
      <c r="B15" s="115"/>
      <c r="C15" s="115"/>
      <c r="D15" s="115"/>
      <c r="E15" s="116"/>
      <c r="F15" s="10">
        <v>27</v>
      </c>
      <c r="H15" s="1"/>
      <c r="I15" s="1"/>
    </row>
    <row r="16" spans="1:9" ht="12.75" customHeight="1">
      <c r="A16" s="114" t="s">
        <v>24</v>
      </c>
      <c r="B16" s="115"/>
      <c r="C16" s="115"/>
      <c r="D16" s="115"/>
      <c r="E16" s="116"/>
      <c r="F16" s="10" t="s">
        <v>25</v>
      </c>
      <c r="H16" s="1"/>
      <c r="I16" s="1"/>
    </row>
    <row r="17" spans="1:9" ht="12.75" customHeight="1">
      <c r="A17" s="114" t="s">
        <v>26</v>
      </c>
      <c r="B17" s="115"/>
      <c r="C17" s="115"/>
      <c r="D17" s="115"/>
      <c r="E17" s="116"/>
      <c r="F17" s="10" t="s">
        <v>27</v>
      </c>
      <c r="H17" s="1"/>
      <c r="I17" s="1"/>
    </row>
    <row r="18" spans="1:9" ht="12.75" customHeight="1">
      <c r="A18" s="114" t="s">
        <v>28</v>
      </c>
      <c r="B18" s="115"/>
      <c r="C18" s="115"/>
      <c r="D18" s="115"/>
      <c r="E18" s="116"/>
      <c r="F18" s="10" t="s">
        <v>29</v>
      </c>
      <c r="H18" s="1"/>
      <c r="I18" s="1"/>
    </row>
    <row r="19" spans="1:9" ht="12.75" customHeight="1">
      <c r="A19" s="114" t="s">
        <v>30</v>
      </c>
      <c r="B19" s="115"/>
      <c r="C19" s="115"/>
      <c r="D19" s="115"/>
      <c r="E19" s="116"/>
      <c r="F19" s="10" t="s">
        <v>31</v>
      </c>
      <c r="H19" s="1"/>
      <c r="I19" s="1"/>
    </row>
    <row r="20" spans="1:9" ht="12.75" customHeight="1">
      <c r="A20" s="114" t="s">
        <v>32</v>
      </c>
      <c r="B20" s="115"/>
      <c r="C20" s="115"/>
      <c r="D20" s="115"/>
      <c r="E20" s="116"/>
      <c r="F20" s="10">
        <v>59</v>
      </c>
      <c r="H20" s="1"/>
      <c r="I20" s="1"/>
    </row>
    <row r="21" spans="1:9" ht="12.75" customHeight="1">
      <c r="A21" s="114" t="s">
        <v>33</v>
      </c>
      <c r="B21" s="115"/>
      <c r="C21" s="115"/>
      <c r="D21" s="115"/>
      <c r="E21" s="116"/>
      <c r="F21" s="10" t="s">
        <v>34</v>
      </c>
      <c r="H21" s="1"/>
      <c r="I21" s="1"/>
    </row>
    <row r="22" spans="1:9" ht="12.75" customHeight="1">
      <c r="A22" s="114" t="s">
        <v>35</v>
      </c>
      <c r="B22" s="115"/>
      <c r="C22" s="115"/>
      <c r="D22" s="115"/>
      <c r="E22" s="116"/>
      <c r="F22" s="10">
        <v>47</v>
      </c>
      <c r="H22" s="1"/>
      <c r="I22" s="1"/>
    </row>
    <row r="23" spans="1:9" ht="12.75" customHeight="1">
      <c r="A23" s="114" t="s">
        <v>36</v>
      </c>
      <c r="B23" s="115"/>
      <c r="C23" s="115"/>
      <c r="D23" s="115"/>
      <c r="E23" s="116"/>
      <c r="F23" s="10" t="s">
        <v>37</v>
      </c>
      <c r="H23" s="1"/>
      <c r="I23" s="1"/>
    </row>
    <row r="24" spans="1:9" ht="12.75" customHeight="1">
      <c r="A24" s="114" t="s">
        <v>38</v>
      </c>
      <c r="B24" s="115"/>
      <c r="C24" s="115"/>
      <c r="D24" s="115"/>
      <c r="E24" s="116"/>
      <c r="F24" s="10" t="s">
        <v>39</v>
      </c>
      <c r="H24" s="1"/>
      <c r="I24" s="1"/>
    </row>
    <row r="25" spans="1:9" ht="12.75" customHeight="1">
      <c r="A25" s="114" t="s">
        <v>40</v>
      </c>
      <c r="B25" s="115"/>
      <c r="C25" s="115"/>
      <c r="D25" s="115"/>
      <c r="E25" s="116"/>
      <c r="F25" s="10" t="s">
        <v>41</v>
      </c>
      <c r="H25" s="1"/>
      <c r="I25" s="1"/>
    </row>
    <row r="26" spans="1:9" ht="12.75" customHeight="1">
      <c r="A26" s="114" t="s">
        <v>42</v>
      </c>
      <c r="B26" s="115"/>
      <c r="C26" s="115"/>
      <c r="D26" s="115"/>
      <c r="E26" s="116"/>
      <c r="F26" s="10">
        <v>21</v>
      </c>
      <c r="H26" s="1"/>
      <c r="I26" s="1"/>
    </row>
    <row r="27" spans="1:9" ht="12.75" customHeight="1">
      <c r="A27" s="114" t="s">
        <v>43</v>
      </c>
      <c r="B27" s="115"/>
      <c r="C27" s="115"/>
      <c r="D27" s="115"/>
      <c r="E27" s="116"/>
      <c r="F27" s="10" t="s">
        <v>44</v>
      </c>
      <c r="H27" s="1"/>
      <c r="I27" s="1"/>
    </row>
    <row r="28" spans="1:9" ht="12.75" customHeight="1">
      <c r="A28" s="114" t="s">
        <v>45</v>
      </c>
      <c r="B28" s="115"/>
      <c r="C28" s="115"/>
      <c r="D28" s="115"/>
      <c r="E28" s="116"/>
      <c r="F28" s="10">
        <v>63</v>
      </c>
      <c r="H28" s="1"/>
      <c r="I28" s="1"/>
    </row>
    <row r="29" spans="1:9" ht="12.75" customHeight="1">
      <c r="A29" s="114" t="s">
        <v>46</v>
      </c>
      <c r="B29" s="115"/>
      <c r="C29" s="115"/>
      <c r="D29" s="115"/>
      <c r="E29" s="116"/>
      <c r="F29" s="10" t="s">
        <v>47</v>
      </c>
      <c r="H29" s="1"/>
      <c r="I29" s="1"/>
    </row>
    <row r="30" spans="1:9" ht="12.75" customHeight="1">
      <c r="A30" s="114" t="s">
        <v>48</v>
      </c>
      <c r="B30" s="115"/>
      <c r="C30" s="115"/>
      <c r="D30" s="115"/>
      <c r="E30" s="116"/>
      <c r="F30" s="10" t="s">
        <v>49</v>
      </c>
      <c r="H30" s="1"/>
      <c r="I30" s="1"/>
    </row>
    <row r="31" spans="1:9" ht="12.75" customHeight="1">
      <c r="A31" s="114" t="s">
        <v>50</v>
      </c>
      <c r="B31" s="115"/>
      <c r="C31" s="115"/>
      <c r="D31" s="115"/>
      <c r="E31" s="116"/>
      <c r="F31" s="10" t="s">
        <v>51</v>
      </c>
      <c r="H31" s="1"/>
      <c r="I31" s="1"/>
    </row>
    <row r="32" spans="1:9" ht="12.75" customHeight="1">
      <c r="A32" s="114" t="s">
        <v>52</v>
      </c>
      <c r="B32" s="115"/>
      <c r="C32" s="115"/>
      <c r="D32" s="115"/>
      <c r="E32" s="116"/>
      <c r="F32" s="10">
        <v>40</v>
      </c>
      <c r="H32" s="1"/>
      <c r="I32" s="1"/>
    </row>
    <row r="33" spans="1:9" ht="12.75" customHeight="1">
      <c r="A33" s="114" t="s">
        <v>53</v>
      </c>
      <c r="B33" s="115"/>
      <c r="C33" s="115"/>
      <c r="D33" s="115"/>
      <c r="E33" s="116"/>
      <c r="F33" s="10">
        <v>55</v>
      </c>
      <c r="H33" s="1"/>
      <c r="I33" s="1"/>
    </row>
    <row r="34" spans="1:9" ht="12.75" customHeight="1">
      <c r="A34" s="114" t="s">
        <v>54</v>
      </c>
      <c r="B34" s="115"/>
      <c r="C34" s="115"/>
      <c r="D34" s="115"/>
      <c r="E34" s="116"/>
      <c r="F34" s="10">
        <v>24</v>
      </c>
      <c r="H34" s="1"/>
      <c r="I34" s="1"/>
    </row>
    <row r="35" spans="1:9" ht="12.75" customHeight="1">
      <c r="A35" s="114" t="s">
        <v>55</v>
      </c>
      <c r="B35" s="115"/>
      <c r="C35" s="115"/>
      <c r="D35" s="115"/>
      <c r="E35" s="116"/>
      <c r="F35" s="10">
        <v>48</v>
      </c>
      <c r="H35" s="1"/>
      <c r="I35" s="1"/>
    </row>
    <row r="36" spans="1:9" ht="12.75" customHeight="1">
      <c r="A36" s="114" t="s">
        <v>56</v>
      </c>
      <c r="B36" s="115"/>
      <c r="C36" s="115"/>
      <c r="D36" s="115"/>
      <c r="E36" s="116"/>
      <c r="F36" s="10" t="s">
        <v>57</v>
      </c>
      <c r="H36" s="1"/>
      <c r="I36" s="1"/>
    </row>
    <row r="37" spans="1:9" ht="12.75" customHeight="1">
      <c r="A37" s="114" t="s">
        <v>58</v>
      </c>
      <c r="B37" s="115"/>
      <c r="C37" s="115"/>
      <c r="D37" s="115"/>
      <c r="E37" s="116"/>
      <c r="F37" s="10">
        <v>66</v>
      </c>
      <c r="H37" s="1"/>
      <c r="I37" s="1"/>
    </row>
    <row r="38" spans="1:9" ht="15.75" customHeight="1">
      <c r="A38" s="114" t="s">
        <v>59</v>
      </c>
      <c r="B38" s="115"/>
      <c r="C38" s="115"/>
      <c r="D38" s="115"/>
      <c r="E38" s="116"/>
      <c r="F38" s="10">
        <v>38</v>
      </c>
      <c r="H38" s="1"/>
      <c r="I38" s="1"/>
    </row>
    <row r="39" spans="1:9" ht="12.75" customHeight="1">
      <c r="A39" s="114" t="s">
        <v>60</v>
      </c>
      <c r="B39" s="115"/>
      <c r="C39" s="115"/>
      <c r="D39" s="115"/>
      <c r="E39" s="116"/>
      <c r="F39" s="10" t="s">
        <v>61</v>
      </c>
      <c r="H39" s="1"/>
      <c r="I39" s="1"/>
    </row>
    <row r="40" spans="1:9" ht="12.75" customHeight="1">
      <c r="A40" s="114" t="s">
        <v>62</v>
      </c>
      <c r="B40" s="115"/>
      <c r="C40" s="115"/>
      <c r="D40" s="115"/>
      <c r="E40" s="116"/>
      <c r="F40" s="10" t="s">
        <v>63</v>
      </c>
      <c r="H40" s="1"/>
      <c r="I40" s="1"/>
    </row>
    <row r="41" spans="1:19" ht="12.75" customHeight="1">
      <c r="A41" s="114" t="s">
        <v>64</v>
      </c>
      <c r="B41" s="115"/>
      <c r="C41" s="115"/>
      <c r="D41" s="115"/>
      <c r="E41" s="116"/>
      <c r="F41" s="10" t="s">
        <v>65</v>
      </c>
      <c r="H41" s="1"/>
      <c r="I41" s="1"/>
      <c r="Q41" s="1"/>
      <c r="R41" s="1"/>
      <c r="S41" s="1"/>
    </row>
    <row r="42" spans="1:9" ht="12.75" customHeight="1">
      <c r="A42" s="114" t="s">
        <v>66</v>
      </c>
      <c r="B42" s="115"/>
      <c r="C42" s="115"/>
      <c r="D42" s="115"/>
      <c r="E42" s="116"/>
      <c r="F42" s="10">
        <v>86</v>
      </c>
      <c r="H42" s="1"/>
      <c r="I42" s="1"/>
    </row>
    <row r="43" spans="1:9" ht="12.75" customHeight="1">
      <c r="A43" s="114" t="s">
        <v>67</v>
      </c>
      <c r="B43" s="115"/>
      <c r="C43" s="115"/>
      <c r="D43" s="115"/>
      <c r="E43" s="116"/>
      <c r="F43" s="10">
        <v>68</v>
      </c>
      <c r="H43" s="1"/>
      <c r="I43" s="1"/>
    </row>
    <row r="44" spans="1:9" ht="12.75" customHeight="1">
      <c r="A44" s="114" t="s">
        <v>68</v>
      </c>
      <c r="B44" s="115"/>
      <c r="C44" s="115"/>
      <c r="D44" s="115"/>
      <c r="E44" s="116"/>
      <c r="F44" s="10" t="s">
        <v>69</v>
      </c>
      <c r="H44" s="1"/>
      <c r="I44" s="1"/>
    </row>
    <row r="45" spans="1:9" ht="12.75" customHeight="1">
      <c r="A45" s="114" t="s">
        <v>70</v>
      </c>
      <c r="B45" s="115"/>
      <c r="C45" s="115"/>
      <c r="D45" s="115"/>
      <c r="E45" s="116"/>
      <c r="F45" s="10">
        <v>79</v>
      </c>
      <c r="H45" s="1"/>
      <c r="I45" s="1"/>
    </row>
    <row r="46" spans="1:9" ht="12.75" customHeight="1" thickBot="1">
      <c r="A46" s="114" t="s">
        <v>71</v>
      </c>
      <c r="B46" s="115"/>
      <c r="C46" s="115"/>
      <c r="D46" s="115"/>
      <c r="E46" s="116"/>
      <c r="F46" s="11">
        <v>25</v>
      </c>
      <c r="H46" s="1"/>
      <c r="I46" s="1"/>
    </row>
    <row r="47" spans="8:10" ht="27" customHeight="1">
      <c r="H47" s="1"/>
      <c r="I47" s="1"/>
      <c r="J47" s="1"/>
    </row>
  </sheetData>
  <sheetProtection/>
  <mergeCells count="45">
    <mergeCell ref="A1:F1"/>
    <mergeCell ref="A41:E41"/>
    <mergeCell ref="A42:E42"/>
    <mergeCell ref="A43:E43"/>
    <mergeCell ref="A44:E44"/>
    <mergeCell ref="A37:E37"/>
    <mergeCell ref="A38:E38"/>
    <mergeCell ref="A39:E39"/>
    <mergeCell ref="A29:E29"/>
    <mergeCell ref="A30:E30"/>
    <mergeCell ref="A31:E31"/>
    <mergeCell ref="A32:E32"/>
    <mergeCell ref="A45:E45"/>
    <mergeCell ref="A46:E46"/>
    <mergeCell ref="A28:E28"/>
    <mergeCell ref="A21:E21"/>
    <mergeCell ref="A22:E22"/>
    <mergeCell ref="A23:E23"/>
    <mergeCell ref="A24:E24"/>
    <mergeCell ref="A40:E40"/>
    <mergeCell ref="A33:E33"/>
    <mergeCell ref="A34:E34"/>
    <mergeCell ref="A35:E35"/>
    <mergeCell ref="A36:E36"/>
    <mergeCell ref="A3:E3"/>
    <mergeCell ref="A8:E8"/>
    <mergeCell ref="A9:E9"/>
    <mergeCell ref="A25:E25"/>
    <mergeCell ref="A26:E26"/>
    <mergeCell ref="A27:E27"/>
    <mergeCell ref="A10:E10"/>
    <mergeCell ref="A11:E11"/>
    <mergeCell ref="A4:E4"/>
    <mergeCell ref="A5:E5"/>
    <mergeCell ref="A6:E6"/>
    <mergeCell ref="A7:E7"/>
    <mergeCell ref="A20:E20"/>
    <mergeCell ref="A12:E12"/>
    <mergeCell ref="A13:E13"/>
    <mergeCell ref="A14:E14"/>
    <mergeCell ref="A15:E15"/>
    <mergeCell ref="A16:E16"/>
    <mergeCell ref="A17:E17"/>
    <mergeCell ref="A18:E18"/>
    <mergeCell ref="A19:E19"/>
  </mergeCells>
  <printOptions/>
  <pageMargins left="0.25" right="0.25" top="0.75" bottom="0.75" header="0.3" footer="0.3"/>
  <pageSetup fitToHeight="3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36"/>
  <sheetViews>
    <sheetView zoomScalePageLayoutView="0" workbookViewId="0" topLeftCell="A1">
      <selection activeCell="A34" sqref="A34:Y35"/>
    </sheetView>
  </sheetViews>
  <sheetFormatPr defaultColWidth="8.875" defaultRowHeight="12.75"/>
  <cols>
    <col min="1" max="16384" width="8.875" style="36" customWidth="1"/>
  </cols>
  <sheetData>
    <row r="4" spans="1:25" ht="15.75">
      <c r="A4" s="121" t="s">
        <v>127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5" ht="15.75">
      <c r="A5" s="122" t="s">
        <v>128</v>
      </c>
      <c r="B5" s="123"/>
      <c r="C5" s="123"/>
      <c r="D5" s="123"/>
      <c r="E5" s="123"/>
      <c r="F5" s="123"/>
      <c r="G5" s="123"/>
      <c r="H5" s="123"/>
      <c r="I5" s="124" t="s">
        <v>129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</row>
    <row r="6" spans="1:25" ht="15.75">
      <c r="A6" s="122" t="s">
        <v>130</v>
      </c>
      <c r="B6" s="123"/>
      <c r="C6" s="123"/>
      <c r="D6" s="123"/>
      <c r="E6" s="123"/>
      <c r="F6" s="123"/>
      <c r="G6" s="123"/>
      <c r="H6" s="123"/>
      <c r="I6" s="124" t="s">
        <v>131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1:25" ht="15.75">
      <c r="A7" s="122" t="s">
        <v>132</v>
      </c>
      <c r="B7" s="123"/>
      <c r="C7" s="123"/>
      <c r="D7" s="123"/>
      <c r="E7" s="123"/>
      <c r="F7" s="123"/>
      <c r="G7" s="123"/>
      <c r="H7" s="123"/>
      <c r="I7" s="124" t="s">
        <v>133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ht="15.75">
      <c r="A8" s="122" t="s">
        <v>134</v>
      </c>
      <c r="B8" s="123"/>
      <c r="C8" s="123"/>
      <c r="D8" s="123"/>
      <c r="E8" s="123"/>
      <c r="F8" s="123"/>
      <c r="G8" s="123"/>
      <c r="H8" s="123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1:25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</row>
    <row r="10" spans="1:25" ht="15.75">
      <c r="A10" s="121" t="s">
        <v>135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39"/>
      <c r="Y10" s="38"/>
    </row>
    <row r="11" spans="1:25" ht="15.75">
      <c r="A11" s="125" t="s">
        <v>136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 t="s">
        <v>137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40"/>
    </row>
    <row r="12" spans="1:25" ht="15.7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6" t="s">
        <v>138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41"/>
    </row>
    <row r="13" spans="1:25" ht="15.7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7" t="s">
        <v>139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  <c r="Y13" s="41"/>
    </row>
    <row r="14" spans="1:25" ht="15.75">
      <c r="A14" s="130" t="s">
        <v>140</v>
      </c>
      <c r="B14" s="131"/>
      <c r="C14" s="131"/>
      <c r="D14" s="131"/>
      <c r="E14" s="131"/>
      <c r="F14" s="131"/>
      <c r="G14" s="131"/>
      <c r="H14" s="131"/>
      <c r="I14" s="131"/>
      <c r="J14" s="132"/>
      <c r="K14" s="136" t="s">
        <v>141</v>
      </c>
      <c r="L14" s="137"/>
      <c r="M14" s="137"/>
      <c r="N14" s="137"/>
      <c r="O14" s="138"/>
      <c r="P14" s="40"/>
      <c r="Q14" s="136" t="s">
        <v>142</v>
      </c>
      <c r="R14" s="137"/>
      <c r="S14" s="137"/>
      <c r="T14" s="137"/>
      <c r="U14" s="137"/>
      <c r="V14" s="137"/>
      <c r="W14" s="137"/>
      <c r="X14" s="138"/>
      <c r="Y14" s="40"/>
    </row>
    <row r="15" spans="1:25" ht="15.75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136" t="s">
        <v>143</v>
      </c>
      <c r="L15" s="137"/>
      <c r="M15" s="137"/>
      <c r="N15" s="137"/>
      <c r="O15" s="138"/>
      <c r="P15" s="42"/>
      <c r="Q15" s="136" t="s">
        <v>144</v>
      </c>
      <c r="R15" s="137"/>
      <c r="S15" s="137"/>
      <c r="T15" s="137"/>
      <c r="U15" s="137"/>
      <c r="V15" s="137"/>
      <c r="W15" s="137"/>
      <c r="X15" s="138"/>
      <c r="Y15" s="40"/>
    </row>
    <row r="16" spans="1:25" ht="15.75">
      <c r="A16" s="125" t="s">
        <v>145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39" t="s">
        <v>146</v>
      </c>
      <c r="L16" s="139"/>
      <c r="M16" s="139"/>
      <c r="N16" s="139"/>
      <c r="O16" s="139"/>
      <c r="P16" s="42"/>
      <c r="Q16" s="136" t="s">
        <v>147</v>
      </c>
      <c r="R16" s="137"/>
      <c r="S16" s="137"/>
      <c r="T16" s="137"/>
      <c r="U16" s="137"/>
      <c r="V16" s="137"/>
      <c r="W16" s="137"/>
      <c r="X16" s="138"/>
      <c r="Y16" s="40"/>
    </row>
    <row r="17" spans="1:25" ht="15.75">
      <c r="A17" s="125" t="s">
        <v>148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36" t="s">
        <v>149</v>
      </c>
      <c r="L17" s="137"/>
      <c r="M17" s="137"/>
      <c r="N17" s="137"/>
      <c r="O17" s="138"/>
      <c r="P17" s="40"/>
      <c r="Q17" s="136" t="s">
        <v>150</v>
      </c>
      <c r="R17" s="137"/>
      <c r="S17" s="137"/>
      <c r="T17" s="137"/>
      <c r="U17" s="137"/>
      <c r="V17" s="137"/>
      <c r="W17" s="137"/>
      <c r="X17" s="138"/>
      <c r="Y17" s="40"/>
    </row>
    <row r="18" spans="1:25" ht="15.75">
      <c r="A18" s="125" t="s">
        <v>151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36" t="s">
        <v>149</v>
      </c>
      <c r="L18" s="137"/>
      <c r="M18" s="137"/>
      <c r="N18" s="137"/>
      <c r="O18" s="138"/>
      <c r="P18" s="40"/>
      <c r="Q18" s="136" t="s">
        <v>150</v>
      </c>
      <c r="R18" s="137"/>
      <c r="S18" s="137"/>
      <c r="T18" s="137"/>
      <c r="U18" s="137"/>
      <c r="V18" s="137"/>
      <c r="W18" s="137"/>
      <c r="X18" s="138"/>
      <c r="Y18" s="40"/>
    </row>
    <row r="19" spans="1:25" ht="15.75">
      <c r="A19" s="125" t="s">
        <v>152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39" t="s">
        <v>118</v>
      </c>
      <c r="L19" s="139"/>
      <c r="M19" s="139"/>
      <c r="N19" s="139"/>
      <c r="O19" s="139"/>
      <c r="P19" s="139"/>
      <c r="Q19" s="140"/>
      <c r="R19" s="141"/>
      <c r="S19" s="141"/>
      <c r="T19" s="141"/>
      <c r="U19" s="141"/>
      <c r="V19" s="141"/>
      <c r="W19" s="141"/>
      <c r="X19" s="142"/>
      <c r="Y19" s="40" t="s">
        <v>153</v>
      </c>
    </row>
    <row r="20" spans="1:25" ht="15.75">
      <c r="A20" s="125" t="s">
        <v>154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5"/>
      <c r="Y20" s="40" t="s">
        <v>155</v>
      </c>
    </row>
    <row r="21" spans="1:25" ht="18.75">
      <c r="A21" s="125" t="s">
        <v>156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46" t="s">
        <v>149</v>
      </c>
      <c r="L21" s="147"/>
      <c r="M21" s="147"/>
      <c r="N21" s="147"/>
      <c r="O21" s="148"/>
      <c r="P21" s="43"/>
      <c r="Q21" s="146" t="s">
        <v>150</v>
      </c>
      <c r="R21" s="147"/>
      <c r="S21" s="147"/>
      <c r="T21" s="147"/>
      <c r="U21" s="147"/>
      <c r="V21" s="147"/>
      <c r="W21" s="147"/>
      <c r="X21" s="148"/>
      <c r="Y21" s="44"/>
    </row>
    <row r="22" spans="1:25" ht="15.75">
      <c r="A22" s="125" t="s">
        <v>157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39" t="s">
        <v>118</v>
      </c>
      <c r="L22" s="139"/>
      <c r="M22" s="139"/>
      <c r="N22" s="139"/>
      <c r="O22" s="139"/>
      <c r="P22" s="139"/>
      <c r="Q22" s="136" t="s">
        <v>158</v>
      </c>
      <c r="R22" s="137"/>
      <c r="S22" s="137"/>
      <c r="T22" s="137"/>
      <c r="U22" s="137"/>
      <c r="V22" s="137"/>
      <c r="W22" s="137"/>
      <c r="X22" s="138"/>
      <c r="Y22" s="40" t="s">
        <v>153</v>
      </c>
    </row>
    <row r="23" spans="1:25" ht="15.75">
      <c r="A23" s="125" t="s">
        <v>159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36" t="s">
        <v>160</v>
      </c>
      <c r="L23" s="137"/>
      <c r="M23" s="137"/>
      <c r="N23" s="137"/>
      <c r="O23" s="138"/>
      <c r="P23" s="44"/>
      <c r="Q23" s="136" t="s">
        <v>161</v>
      </c>
      <c r="R23" s="137"/>
      <c r="S23" s="137"/>
      <c r="T23" s="137"/>
      <c r="U23" s="137"/>
      <c r="V23" s="137"/>
      <c r="W23" s="137"/>
      <c r="X23" s="138"/>
      <c r="Y23" s="44"/>
    </row>
    <row r="24" spans="1:25" ht="15.75">
      <c r="A24" s="125" t="s">
        <v>162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40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45"/>
      <c r="Y24" s="40" t="s">
        <v>163</v>
      </c>
    </row>
    <row r="25" spans="1:25" ht="15.75">
      <c r="A25" s="149" t="s">
        <v>164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50" t="s">
        <v>165</v>
      </c>
      <c r="L25" s="150"/>
      <c r="M25" s="150"/>
      <c r="N25" s="40"/>
      <c r="O25" s="150" t="s">
        <v>166</v>
      </c>
      <c r="P25" s="150"/>
      <c r="Q25" s="150"/>
      <c r="R25" s="42"/>
      <c r="S25" s="150" t="s">
        <v>167</v>
      </c>
      <c r="T25" s="150"/>
      <c r="U25" s="150"/>
      <c r="V25" s="150"/>
      <c r="W25" s="150"/>
      <c r="X25" s="140"/>
      <c r="Y25" s="142"/>
    </row>
    <row r="26" spans="1:25" ht="15.75">
      <c r="A26" s="125" t="s">
        <v>168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46">
        <v>0.8</v>
      </c>
      <c r="L26" s="151"/>
      <c r="M26" s="152"/>
      <c r="N26" s="46">
        <v>1.2</v>
      </c>
      <c r="O26" s="151"/>
      <c r="P26" s="152"/>
      <c r="Q26" s="46">
        <v>1.8</v>
      </c>
      <c r="R26" s="153"/>
      <c r="S26" s="154"/>
      <c r="T26" s="47">
        <v>2.4</v>
      </c>
      <c r="U26" s="155"/>
      <c r="V26" s="155"/>
      <c r="W26" s="48">
        <v>3.2</v>
      </c>
      <c r="X26" s="151"/>
      <c r="Y26" s="152"/>
    </row>
    <row r="27" spans="1:25" ht="15.75">
      <c r="A27" s="125" t="s">
        <v>169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46">
        <v>0.23</v>
      </c>
      <c r="L27" s="151"/>
      <c r="M27" s="152"/>
      <c r="N27" s="46">
        <v>0.3</v>
      </c>
      <c r="O27" s="151"/>
      <c r="P27" s="152"/>
      <c r="Q27" s="46">
        <v>0.38</v>
      </c>
      <c r="R27" s="153"/>
      <c r="S27" s="154"/>
      <c r="T27" s="47">
        <v>0.48</v>
      </c>
      <c r="U27" s="155"/>
      <c r="V27" s="155"/>
      <c r="W27" s="48">
        <v>0.6</v>
      </c>
      <c r="X27" s="151"/>
      <c r="Y27" s="152"/>
    </row>
    <row r="28" spans="1:25" ht="15.75">
      <c r="A28" s="125" t="s">
        <v>170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40" t="s">
        <v>171</v>
      </c>
      <c r="L28" s="142"/>
      <c r="M28" s="44"/>
      <c r="N28" s="140" t="s">
        <v>172</v>
      </c>
      <c r="O28" s="142"/>
      <c r="P28" s="40"/>
      <c r="Q28" s="139" t="s">
        <v>173</v>
      </c>
      <c r="R28" s="139"/>
      <c r="S28" s="42"/>
      <c r="T28" s="139" t="s">
        <v>174</v>
      </c>
      <c r="U28" s="139"/>
      <c r="V28" s="139"/>
      <c r="W28" s="139"/>
      <c r="X28" s="140"/>
      <c r="Y28" s="142"/>
    </row>
    <row r="29" spans="1:25" ht="15.75">
      <c r="A29" s="125" t="s">
        <v>175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50" t="s">
        <v>176</v>
      </c>
      <c r="L29" s="150"/>
      <c r="M29" s="150"/>
      <c r="N29" s="40"/>
      <c r="O29" s="150" t="s">
        <v>177</v>
      </c>
      <c r="P29" s="150"/>
      <c r="Q29" s="150"/>
      <c r="R29" s="42"/>
      <c r="S29" s="150" t="s">
        <v>178</v>
      </c>
      <c r="T29" s="150"/>
      <c r="U29" s="150"/>
      <c r="V29" s="150"/>
      <c r="W29" s="150"/>
      <c r="X29" s="150"/>
      <c r="Y29" s="150"/>
    </row>
    <row r="30" spans="1:25" ht="15.75">
      <c r="A30" s="125" t="s">
        <v>179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50" t="s">
        <v>180</v>
      </c>
      <c r="L30" s="150"/>
      <c r="M30" s="150"/>
      <c r="N30" s="40"/>
      <c r="O30" s="150" t="s">
        <v>181</v>
      </c>
      <c r="P30" s="150"/>
      <c r="Q30" s="150"/>
      <c r="R30" s="42"/>
      <c r="S30" s="150" t="s">
        <v>182</v>
      </c>
      <c r="T30" s="150"/>
      <c r="U30" s="150"/>
      <c r="V30" s="150"/>
      <c r="W30" s="150"/>
      <c r="X30" s="150"/>
      <c r="Y30" s="150"/>
    </row>
    <row r="31" spans="1:25" ht="15.75">
      <c r="A31" s="125" t="s">
        <v>183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</row>
    <row r="32" spans="1:25" ht="15.75">
      <c r="A32" s="125" t="s">
        <v>184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50" t="s">
        <v>185</v>
      </c>
      <c r="L32" s="150"/>
      <c r="M32" s="150"/>
      <c r="N32" s="40"/>
      <c r="O32" s="150" t="s">
        <v>186</v>
      </c>
      <c r="P32" s="150"/>
      <c r="Q32" s="150"/>
      <c r="R32" s="42"/>
      <c r="S32" s="150" t="s">
        <v>187</v>
      </c>
      <c r="T32" s="150"/>
      <c r="U32" s="150"/>
      <c r="V32" s="150"/>
      <c r="W32" s="150"/>
      <c r="X32" s="140"/>
      <c r="Y32" s="142"/>
    </row>
    <row r="33" spans="1:25" ht="15.75">
      <c r="A33" s="157" t="s">
        <v>188</v>
      </c>
      <c r="B33" s="158"/>
      <c r="C33" s="158"/>
      <c r="D33" s="158"/>
      <c r="E33" s="158"/>
      <c r="F33" s="158"/>
      <c r="G33" s="158"/>
      <c r="H33" s="158"/>
      <c r="I33" s="158"/>
      <c r="J33" s="159"/>
      <c r="K33" s="136" t="s">
        <v>189</v>
      </c>
      <c r="L33" s="137"/>
      <c r="M33" s="137"/>
      <c r="N33" s="137"/>
      <c r="O33" s="138"/>
      <c r="P33" s="40"/>
      <c r="Q33" s="150" t="s">
        <v>190</v>
      </c>
      <c r="R33" s="150"/>
      <c r="S33" s="150"/>
      <c r="T33" s="150"/>
      <c r="U33" s="150"/>
      <c r="V33" s="150"/>
      <c r="W33" s="150"/>
      <c r="X33" s="150"/>
      <c r="Y33" s="46"/>
    </row>
    <row r="34" spans="1:25" ht="15" customHeight="1">
      <c r="A34" s="131" t="s">
        <v>191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50" t="s">
        <v>192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46"/>
    </row>
    <row r="35" spans="1:25" ht="1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1" t="s">
        <v>193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49"/>
    </row>
    <row r="36" spans="1:25" ht="15" customHeight="1">
      <c r="A36" s="156" t="s">
        <v>194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</sheetData>
  <sheetProtection/>
  <mergeCells count="91">
    <mergeCell ref="A36:Y36"/>
    <mergeCell ref="A33:J33"/>
    <mergeCell ref="K33:O33"/>
    <mergeCell ref="Q33:X33"/>
    <mergeCell ref="A34:J35"/>
    <mergeCell ref="K34:X34"/>
    <mergeCell ref="K35:X35"/>
    <mergeCell ref="A31:J31"/>
    <mergeCell ref="K31:Y31"/>
    <mergeCell ref="A32:J32"/>
    <mergeCell ref="K32:M32"/>
    <mergeCell ref="O32:Q32"/>
    <mergeCell ref="S32:W32"/>
    <mergeCell ref="X32:Y32"/>
    <mergeCell ref="A29:J29"/>
    <mergeCell ref="K29:M29"/>
    <mergeCell ref="O29:Q29"/>
    <mergeCell ref="S29:U29"/>
    <mergeCell ref="V29:Y29"/>
    <mergeCell ref="A30:J30"/>
    <mergeCell ref="K30:M30"/>
    <mergeCell ref="O30:Q30"/>
    <mergeCell ref="S30:U30"/>
    <mergeCell ref="V30:Y30"/>
    <mergeCell ref="A28:J28"/>
    <mergeCell ref="K28:L28"/>
    <mergeCell ref="N28:O28"/>
    <mergeCell ref="Q28:R28"/>
    <mergeCell ref="T28:W28"/>
    <mergeCell ref="X28:Y28"/>
    <mergeCell ref="A27:J27"/>
    <mergeCell ref="L27:M27"/>
    <mergeCell ref="O27:P27"/>
    <mergeCell ref="R27:S27"/>
    <mergeCell ref="U27:V27"/>
    <mergeCell ref="X27:Y27"/>
    <mergeCell ref="X25:Y25"/>
    <mergeCell ref="A26:J26"/>
    <mergeCell ref="L26:M26"/>
    <mergeCell ref="O26:P26"/>
    <mergeCell ref="R26:S26"/>
    <mergeCell ref="U26:V26"/>
    <mergeCell ref="X26:Y26"/>
    <mergeCell ref="A24:J24"/>
    <mergeCell ref="K24:W24"/>
    <mergeCell ref="A25:J25"/>
    <mergeCell ref="K25:M25"/>
    <mergeCell ref="O25:Q25"/>
    <mergeCell ref="S25:W25"/>
    <mergeCell ref="A22:J22"/>
    <mergeCell ref="K22:P22"/>
    <mergeCell ref="Q22:X22"/>
    <mergeCell ref="A23:J23"/>
    <mergeCell ref="K23:O23"/>
    <mergeCell ref="Q23:X23"/>
    <mergeCell ref="A19:J19"/>
    <mergeCell ref="K19:P19"/>
    <mergeCell ref="Q19:X19"/>
    <mergeCell ref="A20:J20"/>
    <mergeCell ref="K20:X20"/>
    <mergeCell ref="A21:J21"/>
    <mergeCell ref="K21:O21"/>
    <mergeCell ref="Q21:X21"/>
    <mergeCell ref="A17:J17"/>
    <mergeCell ref="K17:O17"/>
    <mergeCell ref="Q17:X17"/>
    <mergeCell ref="A18:J18"/>
    <mergeCell ref="K18:O18"/>
    <mergeCell ref="Q18:X18"/>
    <mergeCell ref="A14:J15"/>
    <mergeCell ref="K14:O14"/>
    <mergeCell ref="Q14:X14"/>
    <mergeCell ref="K15:O15"/>
    <mergeCell ref="Q15:X15"/>
    <mergeCell ref="A16:J16"/>
    <mergeCell ref="K16:O16"/>
    <mergeCell ref="Q16:X16"/>
    <mergeCell ref="A8:H8"/>
    <mergeCell ref="I8:Y8"/>
    <mergeCell ref="A10:W10"/>
    <mergeCell ref="A11:J13"/>
    <mergeCell ref="K11:X11"/>
    <mergeCell ref="K12:X12"/>
    <mergeCell ref="K13:X13"/>
    <mergeCell ref="A4:Y4"/>
    <mergeCell ref="A5:H5"/>
    <mergeCell ref="I5:Y5"/>
    <mergeCell ref="A6:H6"/>
    <mergeCell ref="I6:Y6"/>
    <mergeCell ref="A7:H7"/>
    <mergeCell ref="I7:Y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korsakov</dc:creator>
  <cp:keywords/>
  <dc:description/>
  <cp:lastModifiedBy>Широбоков Никита Сергеевич</cp:lastModifiedBy>
  <cp:lastPrinted>2020-08-21T10:15:16Z</cp:lastPrinted>
  <dcterms:created xsi:type="dcterms:W3CDTF">2007-03-02T07:32:18Z</dcterms:created>
  <dcterms:modified xsi:type="dcterms:W3CDTF">2021-05-17T07:56:02Z</dcterms:modified>
  <cp:category/>
  <cp:version/>
  <cp:contentType/>
  <cp:contentStatus/>
</cp:coreProperties>
</file>